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tabRatio="727" activeTab="9"/>
  </bookViews>
  <sheets>
    <sheet name="综合成绩" sheetId="1" r:id="rId1"/>
    <sheet name="1智育成绩" sheetId="2" r:id="rId2"/>
    <sheet name="1.1必修成绩" sheetId="3" r:id="rId3"/>
    <sheet name="1.2选修成绩" sheetId="4" r:id="rId4"/>
    <sheet name="1.3智育加分" sheetId="5" r:id="rId5"/>
    <sheet name="2德育成绩" sheetId="6" r:id="rId6"/>
    <sheet name="2.1学生互评" sheetId="7" r:id="rId7"/>
    <sheet name="2.2导员打分" sheetId="8" r:id="rId8"/>
    <sheet name="2.3德育加分" sheetId="9" r:id="rId9"/>
    <sheet name="3体育成绩" sheetId="10" r:id="rId10"/>
    <sheet name="3.1体育平时成绩" sheetId="11" r:id="rId11"/>
    <sheet name="3.2体育加分" sheetId="12" r:id="rId12"/>
  </sheets>
  <definedNames>
    <definedName name="_xlnm._FilterDatabase" localSheetId="0" hidden="1">'综合成绩'!$A$1:$I$28</definedName>
  </definedNames>
  <calcPr fullCalcOnLoad="1"/>
</workbook>
</file>

<file path=xl/sharedStrings.xml><?xml version="1.0" encoding="utf-8"?>
<sst xmlns="http://schemas.openxmlformats.org/spreadsheetml/2006/main" count="646" uniqueCount="185">
  <si>
    <t xml:space="preserve">董森  </t>
  </si>
  <si>
    <t xml:space="preserve">张耀远   </t>
  </si>
  <si>
    <t xml:space="preserve">刘海玲   </t>
  </si>
  <si>
    <t xml:space="preserve">李耿辉   </t>
  </si>
  <si>
    <t xml:space="preserve">桑远  </t>
  </si>
  <si>
    <t xml:space="preserve">熊杰  </t>
  </si>
  <si>
    <t xml:space="preserve">张龙刚   </t>
  </si>
  <si>
    <t>王海全</t>
  </si>
  <si>
    <t xml:space="preserve">闫增浩   </t>
  </si>
  <si>
    <t xml:space="preserve">周陈  </t>
  </si>
  <si>
    <t xml:space="preserve">闫振宇   </t>
  </si>
  <si>
    <t xml:space="preserve">杜琳  </t>
  </si>
  <si>
    <t xml:space="preserve">胡鹏程   </t>
  </si>
  <si>
    <t xml:space="preserve">胡林谢   </t>
  </si>
  <si>
    <t xml:space="preserve">张强  </t>
  </si>
  <si>
    <t xml:space="preserve">周帅帅   </t>
  </si>
  <si>
    <t xml:space="preserve">陈学良   </t>
  </si>
  <si>
    <t xml:space="preserve">张建华   </t>
  </si>
  <si>
    <t xml:space="preserve">陈丹  </t>
  </si>
  <si>
    <t xml:space="preserve">谢春林   </t>
  </si>
  <si>
    <t xml:space="preserve">刘铁成   </t>
  </si>
  <si>
    <t xml:space="preserve">王栋  </t>
  </si>
  <si>
    <t xml:space="preserve">刘学  </t>
  </si>
  <si>
    <t xml:space="preserve">武云  </t>
  </si>
  <si>
    <t xml:space="preserve">周业扬   </t>
  </si>
  <si>
    <t xml:space="preserve">王雪  </t>
  </si>
  <si>
    <t xml:space="preserve">方强  </t>
  </si>
  <si>
    <t>学号</t>
  </si>
  <si>
    <t>姓名</t>
  </si>
  <si>
    <t>必修成绩</t>
  </si>
  <si>
    <t>选修成绩</t>
  </si>
  <si>
    <t>智育加分</t>
  </si>
  <si>
    <t>智育总成绩</t>
  </si>
  <si>
    <t>优良率</t>
  </si>
  <si>
    <t>优良率</t>
  </si>
  <si>
    <t xml:space="preserve">计算机辅助绘图       </t>
  </si>
  <si>
    <t xml:space="preserve">机械制图    </t>
  </si>
  <si>
    <t xml:space="preserve">大学计算机基础       </t>
  </si>
  <si>
    <t xml:space="preserve">大学计算机基础实践         </t>
  </si>
  <si>
    <t xml:space="preserve">高等数学（创新Ⅰ）         </t>
  </si>
  <si>
    <t xml:space="preserve">高等数学（创新Ⅱ）         </t>
  </si>
  <si>
    <t xml:space="preserve">化学实验（Ⅰ）       </t>
  </si>
  <si>
    <t xml:space="preserve">无机化学与分析化学         </t>
  </si>
  <si>
    <t xml:space="preserve">物理化学（创新Ⅰ）         </t>
  </si>
  <si>
    <t xml:space="preserve">大学物理（创新Ⅰ）         </t>
  </si>
  <si>
    <t xml:space="preserve">思想道德修养与法律基础           </t>
  </si>
  <si>
    <t xml:space="preserve">中国近现代史纲要        </t>
  </si>
  <si>
    <t xml:space="preserve">马克思主义基本原理概论           </t>
  </si>
  <si>
    <t xml:space="preserve">思想道德修养课社会实践           </t>
  </si>
  <si>
    <t xml:space="preserve">马克思主义理论课社会实践            </t>
  </si>
  <si>
    <t xml:space="preserve">大学英语（Ⅰ）       </t>
  </si>
  <si>
    <t xml:space="preserve">大学英语（Ⅱ）       </t>
  </si>
  <si>
    <t xml:space="preserve">军事训练（Ⅰ）       </t>
  </si>
  <si>
    <t xml:space="preserve">入学教育与安全教育         </t>
  </si>
  <si>
    <t xml:space="preserve">毛泽东思想和中国特色社会主义理论体系概论（Ⅱ）                       </t>
  </si>
  <si>
    <t xml:space="preserve">就业指导    </t>
  </si>
  <si>
    <t>学分</t>
  </si>
  <si>
    <t>总成绩</t>
  </si>
  <si>
    <t>总成绩</t>
  </si>
  <si>
    <t>80分以上课程</t>
  </si>
  <si>
    <t xml:space="preserve">通过    </t>
  </si>
  <si>
    <t xml:space="preserve">- </t>
  </si>
  <si>
    <t xml:space="preserve">大学体育1      </t>
  </si>
  <si>
    <t>大学体育2</t>
  </si>
  <si>
    <t>总课程数</t>
  </si>
  <si>
    <t xml:space="preserve">经济学基础     </t>
  </si>
  <si>
    <t xml:space="preserve">交响音乐赏析      </t>
  </si>
  <si>
    <t xml:space="preserve">大学生心理素质调试         </t>
  </si>
  <si>
    <t xml:space="preserve">数学建模    </t>
  </si>
  <si>
    <t xml:space="preserve">英语语音    </t>
  </si>
  <si>
    <t xml:space="preserve">英美报刊选读      </t>
  </si>
  <si>
    <t xml:space="preserve">健康教育    </t>
  </si>
  <si>
    <t xml:space="preserve">知识产权法     </t>
  </si>
  <si>
    <t xml:space="preserve">政治社会学     </t>
  </si>
  <si>
    <t xml:space="preserve">信息检索与网络资源利用           </t>
  </si>
  <si>
    <t xml:space="preserve">外国文学名著赏析        </t>
  </si>
  <si>
    <t xml:space="preserve">交际英语    </t>
  </si>
  <si>
    <t xml:space="preserve">合同法   </t>
  </si>
  <si>
    <t xml:space="preserve">俄语（Ⅰ）（二外）         </t>
  </si>
  <si>
    <t xml:space="preserve">公司法   </t>
  </si>
  <si>
    <t>科目</t>
  </si>
  <si>
    <t>成绩</t>
  </si>
  <si>
    <t>选修选分</t>
  </si>
  <si>
    <t>选修课数目</t>
  </si>
  <si>
    <t>平均分</t>
  </si>
  <si>
    <t>董森</t>
  </si>
  <si>
    <t>张耀远</t>
  </si>
  <si>
    <t>刘海玲</t>
  </si>
  <si>
    <t>李耿辉</t>
  </si>
  <si>
    <t>桑远</t>
  </si>
  <si>
    <t>熊杰</t>
  </si>
  <si>
    <t>张龙刚</t>
  </si>
  <si>
    <t>王海全</t>
  </si>
  <si>
    <t>闫增浩</t>
  </si>
  <si>
    <t>周陈</t>
  </si>
  <si>
    <t>闫振宇</t>
  </si>
  <si>
    <t>杜琳</t>
  </si>
  <si>
    <t>胡鹏程</t>
  </si>
  <si>
    <t>胡林谢</t>
  </si>
  <si>
    <t>张强</t>
  </si>
  <si>
    <t>周帅帅</t>
  </si>
  <si>
    <t>陈学良</t>
  </si>
  <si>
    <t>刘学</t>
  </si>
  <si>
    <t>武云</t>
  </si>
  <si>
    <t>周业扬</t>
  </si>
  <si>
    <t>王雪</t>
  </si>
  <si>
    <t>方强</t>
  </si>
  <si>
    <t>基本分</t>
  </si>
  <si>
    <t>拉拉队一次</t>
  </si>
  <si>
    <t>参加百科讲坛、12.9长走</t>
  </si>
  <si>
    <t>拉拉队两次、十人绑腿跑</t>
  </si>
  <si>
    <t>参加百科讲坛、拉拉队一次</t>
  </si>
  <si>
    <t>参加百科讲坛、十人绑腿跑</t>
  </si>
  <si>
    <t>参加百科讲坛、拉拉队一次、五月鲜花</t>
  </si>
  <si>
    <t>参加百科讲坛、拉拉队两次、12.9长走</t>
  </si>
  <si>
    <t>参加百科讲坛</t>
  </si>
  <si>
    <t>参加百科讲坛、十人绑腿跑、12.9长走</t>
  </si>
  <si>
    <t>参加百科讲坛、拉拉队一次、12.9长走</t>
  </si>
  <si>
    <t>参加百科讲坛、拉拉队一次、十人绑腿跑</t>
  </si>
  <si>
    <t>12.9长走、拉拉队两次</t>
  </si>
  <si>
    <t>参加百科讲坛、拉拉队两次</t>
  </si>
  <si>
    <t>参加百科讲坛、拉拉队一次、十人绑腿跑、12.9长走</t>
  </si>
  <si>
    <t>12.9长走、十人绑腿跑</t>
  </si>
  <si>
    <t>总分</t>
  </si>
  <si>
    <t>基本分</t>
  </si>
  <si>
    <t>加分</t>
  </si>
  <si>
    <t>细则</t>
  </si>
  <si>
    <t>总分</t>
  </si>
  <si>
    <t>加分</t>
  </si>
  <si>
    <t>加分原因</t>
  </si>
  <si>
    <t>加分原因</t>
  </si>
  <si>
    <t>校环协部委</t>
  </si>
  <si>
    <t>院心理部部委</t>
  </si>
  <si>
    <t>院外联社部委</t>
  </si>
  <si>
    <t>数学课代表</t>
  </si>
  <si>
    <t>院学生会办公室部委</t>
  </si>
  <si>
    <t>班级文艺委员</t>
  </si>
  <si>
    <t>水木情缘文化交流协会</t>
  </si>
  <si>
    <t>化工学院记者团办公室部委</t>
  </si>
  <si>
    <t>院学会外联部</t>
  </si>
  <si>
    <t>班级体育委员</t>
  </si>
  <si>
    <t>职业发展协会(校级）</t>
  </si>
  <si>
    <t>化创班团支书</t>
  </si>
  <si>
    <t>校社联策划部部委</t>
  </si>
  <si>
    <t>校大学生记者团办公室</t>
  </si>
  <si>
    <t>校社联外联部部委</t>
  </si>
  <si>
    <t>化院学生会</t>
  </si>
  <si>
    <t>校英语协会</t>
  </si>
  <si>
    <t>心理委员</t>
  </si>
  <si>
    <t>英语协会宣传部部委</t>
  </si>
  <si>
    <t>校青协办公室部委</t>
  </si>
  <si>
    <t>化学课代表</t>
  </si>
  <si>
    <t>校学生委员会</t>
  </si>
  <si>
    <t>校学生会学习部部委</t>
  </si>
  <si>
    <t>校礼仪协会</t>
  </si>
  <si>
    <t>校英语协会活动部部委</t>
  </si>
  <si>
    <t>机械制图课代表</t>
  </si>
  <si>
    <t>校青协宣传部部委</t>
  </si>
  <si>
    <t>化学课代表</t>
  </si>
  <si>
    <t>校学生社团联合会</t>
  </si>
  <si>
    <t>校民管会</t>
  </si>
  <si>
    <t>校青协部委</t>
  </si>
  <si>
    <t>平时成绩</t>
  </si>
  <si>
    <t>体育加分</t>
  </si>
  <si>
    <t>平时成绩</t>
  </si>
  <si>
    <t>缺操次数</t>
  </si>
  <si>
    <t>详细</t>
  </si>
  <si>
    <t>09月29、10月20日、11月17日</t>
  </si>
  <si>
    <t>11月2,9日、4月11日、4月30日</t>
  </si>
  <si>
    <t>4月15,26,27日</t>
  </si>
  <si>
    <t>校运动会10000米第三名、新生运动会100米接力第三米</t>
  </si>
  <si>
    <t>智育成绩</t>
  </si>
  <si>
    <t>德育成绩</t>
  </si>
  <si>
    <t>体育成绩</t>
  </si>
  <si>
    <t>体测成绩</t>
  </si>
  <si>
    <t>不及格数目</t>
  </si>
  <si>
    <t>不及格数目</t>
  </si>
  <si>
    <t>不及格</t>
  </si>
  <si>
    <t>体测成绩</t>
  </si>
  <si>
    <t>互评成绩</t>
  </si>
  <si>
    <t>导员打分</t>
  </si>
  <si>
    <t>德育成绩</t>
  </si>
  <si>
    <t>化工创新班班长</t>
  </si>
  <si>
    <t>五月鲜花、参加校运动会田径比赛</t>
  </si>
  <si>
    <t>参加百科讲坛、拉拉队一次、参加新生杯足球赛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</si>
</sst>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  "/>
      <family val="2"/>
    </font>
    <font>
      <sz val="9"/>
      <name val="宋体  "/>
      <family val="2"/>
    </font>
    <font>
      <sz val="12"/>
      <color indexed="8"/>
      <name val="宋体  "/>
      <family val="0"/>
    </font>
    <font>
      <i/>
      <sz val="12"/>
      <color indexed="8"/>
      <name val="宋体  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8">
    <xf numFmtId="0" fontId="0" fillId="0" borderId="0" xfId="0" applyAlignment="1">
      <alignment vertical="center"/>
    </xf>
    <xf numFmtId="49" fontId="0" fillId="0" borderId="1" xfId="17" applyNumberFormat="1" applyFont="1" applyBorder="1" applyAlignment="1">
      <alignment horizontal="center" vertical="center"/>
      <protection/>
    </xf>
    <xf numFmtId="49" fontId="0" fillId="0" borderId="1" xfId="18" applyNumberFormat="1" applyFont="1" applyBorder="1" applyAlignment="1">
      <alignment horizontal="center" vertical="center"/>
      <protection/>
    </xf>
    <xf numFmtId="49" fontId="0" fillId="0" borderId="1" xfId="19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17" applyNumberFormat="1" applyFont="1" applyBorder="1" applyAlignment="1">
      <alignment horizontal="left" vertical="center"/>
      <protection/>
    </xf>
    <xf numFmtId="49" fontId="0" fillId="0" borderId="0" xfId="18" applyNumberFormat="1" applyFont="1" applyBorder="1" applyAlignment="1">
      <alignment horizontal="left" vertical="center"/>
      <protection/>
    </xf>
    <xf numFmtId="49" fontId="0" fillId="0" borderId="0" xfId="19" applyNumberFormat="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left" vertical="center"/>
    </xf>
    <xf numFmtId="10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0" fillId="0" borderId="1" xfId="17" applyNumberFormat="1" applyFont="1" applyBorder="1" applyAlignment="1">
      <alignment horizontal="left" vertical="center"/>
      <protection/>
    </xf>
    <xf numFmtId="49" fontId="0" fillId="0" borderId="1" xfId="18" applyNumberFormat="1" applyFont="1" applyBorder="1" applyAlignment="1">
      <alignment horizontal="left" vertical="center"/>
      <protection/>
    </xf>
    <xf numFmtId="49" fontId="0" fillId="0" borderId="1" xfId="19" applyNumberFormat="1" applyFont="1" applyBorder="1" applyAlignment="1">
      <alignment horizontal="left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10">
    <cellStyle name="Normal" xfId="0"/>
    <cellStyle name="Percent" xfId="15"/>
    <cellStyle name="常规 2 2" xfId="16"/>
    <cellStyle name="常规 6" xfId="17"/>
    <cellStyle name="常规 7" xfId="18"/>
    <cellStyle name="常规 8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4" sqref="E4"/>
    </sheetView>
  </sheetViews>
  <sheetFormatPr defaultColWidth="9.00390625" defaultRowHeight="14.25"/>
  <cols>
    <col min="1" max="1" width="11.125" style="0" customWidth="1"/>
    <col min="2" max="2" width="9.625" style="0" customWidth="1"/>
    <col min="3" max="3" width="15.00390625" style="0" customWidth="1"/>
    <col min="6" max="6" width="14.625" style="0" customWidth="1"/>
    <col min="9" max="9" width="11.75390625" style="0" customWidth="1"/>
  </cols>
  <sheetData>
    <row r="1" spans="1:9" ht="14.25">
      <c r="A1" s="5" t="s">
        <v>27</v>
      </c>
      <c r="B1" s="5" t="s">
        <v>28</v>
      </c>
      <c r="C1" s="515" t="s">
        <v>171</v>
      </c>
      <c r="D1" s="515" t="s">
        <v>172</v>
      </c>
      <c r="E1" s="515" t="s">
        <v>173</v>
      </c>
      <c r="F1" s="515" t="s">
        <v>57</v>
      </c>
      <c r="G1" s="515" t="s">
        <v>33</v>
      </c>
      <c r="H1" s="515" t="s">
        <v>174</v>
      </c>
      <c r="I1" s="515" t="s">
        <v>175</v>
      </c>
    </row>
    <row r="2" spans="1:9" ht="14.25">
      <c r="A2" s="8">
        <v>2010052327</v>
      </c>
      <c r="B2" s="5" t="s">
        <v>15</v>
      </c>
      <c r="C2" s="4">
        <f>'1智育成绩'!F17</f>
        <v>88.73433583959901</v>
      </c>
      <c r="D2" s="4">
        <f>'2德育成绩'!F17</f>
        <v>99.41538461538461</v>
      </c>
      <c r="E2" s="4">
        <f>'3体育成绩'!H17</f>
        <v>88.69999999999999</v>
      </c>
      <c r="F2" s="4">
        <f>C2*0.7+D2*0.2+E2*0.1</f>
        <v>90.86711201079623</v>
      </c>
      <c r="G2" s="516">
        <f>'1智育成绩'!G17</f>
        <v>0.8421052631578947</v>
      </c>
      <c r="H2" s="4">
        <f>'3体育成绩'!I17</f>
        <v>83</v>
      </c>
      <c r="I2" s="4">
        <f>'1智育成绩'!H17</f>
        <v>0</v>
      </c>
    </row>
    <row r="3" spans="1:9" ht="14.25">
      <c r="A3" s="9">
        <v>2010072205</v>
      </c>
      <c r="B3" s="5" t="s">
        <v>25</v>
      </c>
      <c r="C3" s="4">
        <f>'1智育成绩'!F27</f>
        <v>87.0902255639098</v>
      </c>
      <c r="D3" s="4">
        <f>'2德育成绩'!F27</f>
        <v>102.03846153846153</v>
      </c>
      <c r="E3" s="4">
        <f>'3体育成绩'!H27</f>
        <v>94.1</v>
      </c>
      <c r="F3" s="4">
        <f>C3*0.7+D3*0.2+E3*0.1</f>
        <v>90.78085020242915</v>
      </c>
      <c r="G3" s="516">
        <f>'1智育成绩'!G27</f>
        <v>0.8947368421052632</v>
      </c>
      <c r="H3" s="4">
        <f>'3体育成绩'!I27</f>
        <v>94</v>
      </c>
      <c r="I3" s="4">
        <f>'1智育成绩'!H27</f>
        <v>0</v>
      </c>
    </row>
    <row r="4" spans="1:9" ht="14.25">
      <c r="A4" s="7">
        <v>2010031231</v>
      </c>
      <c r="B4" s="5" t="s">
        <v>1</v>
      </c>
      <c r="C4" s="4">
        <f>'1智育成绩'!F3</f>
        <v>86.14586466165413</v>
      </c>
      <c r="D4" s="4">
        <f>'2德育成绩'!F3</f>
        <v>100.61538461538461</v>
      </c>
      <c r="E4" s="4">
        <f>'3体育成绩'!H3</f>
        <v>102.5</v>
      </c>
      <c r="F4" s="4">
        <f>C4*0.7+D4*0.2+E4*0.1</f>
        <v>90.6751821862348</v>
      </c>
      <c r="G4" s="516">
        <f>'1智育成绩'!G3</f>
        <v>0.7894736842105263</v>
      </c>
      <c r="H4" s="4">
        <f>'3体育成绩'!I3</f>
        <v>92</v>
      </c>
      <c r="I4" s="4">
        <f>'1智育成绩'!H3</f>
        <v>0</v>
      </c>
    </row>
    <row r="5" spans="1:9" ht="14.25">
      <c r="A5" s="9">
        <v>2010063108</v>
      </c>
      <c r="B5" s="5" t="s">
        <v>22</v>
      </c>
      <c r="C5" s="4">
        <f>'1智育成绩'!F24</f>
        <v>85.16842105263157</v>
      </c>
      <c r="D5" s="4">
        <f>'2德育成绩'!F24</f>
        <v>103.61538461538463</v>
      </c>
      <c r="E5" s="4">
        <f>'3体育成绩'!H24</f>
        <v>93.19999999999999</v>
      </c>
      <c r="F5" s="4">
        <f>C5*0.7+D5*0.2+E5*0.1</f>
        <v>89.66097165991901</v>
      </c>
      <c r="G5" s="516">
        <f>'1智育成绩'!G24</f>
        <v>0.8421052631578947</v>
      </c>
      <c r="H5" s="4">
        <f>'3体育成绩'!I24</f>
        <v>86</v>
      </c>
      <c r="I5" s="4">
        <f>'1智育成绩'!H24</f>
        <v>0</v>
      </c>
    </row>
    <row r="6" spans="1:9" ht="14.25">
      <c r="A6" s="9">
        <v>2010063112</v>
      </c>
      <c r="B6" s="5" t="s">
        <v>23</v>
      </c>
      <c r="C6" s="4">
        <f>'1智育成绩'!F25</f>
        <v>85.53443609022557</v>
      </c>
      <c r="D6" s="4">
        <f>'2德育成绩'!F25</f>
        <v>102.19230769230768</v>
      </c>
      <c r="E6" s="4">
        <f>'3体育成绩'!H25</f>
        <v>89.3</v>
      </c>
      <c r="F6" s="4">
        <f>C6*0.7+D6*0.2+E6*0.1</f>
        <v>89.24256680161943</v>
      </c>
      <c r="G6" s="516">
        <f>'1智育成绩'!G25</f>
        <v>0.8421052631578947</v>
      </c>
      <c r="H6" s="4">
        <f>'3体育成绩'!I25</f>
        <v>92</v>
      </c>
      <c r="I6" s="4">
        <f>'1智育成绩'!H25</f>
        <v>0</v>
      </c>
    </row>
    <row r="7" spans="1:9" ht="14.25">
      <c r="A7" s="8">
        <v>2010044202</v>
      </c>
      <c r="B7" s="5" t="s">
        <v>11</v>
      </c>
      <c r="C7" s="4">
        <f>'1智育成绩'!F13</f>
        <v>83.92481203007519</v>
      </c>
      <c r="D7" s="4">
        <f>'2德育成绩'!F13</f>
        <v>102.01538461538462</v>
      </c>
      <c r="E7" s="4">
        <f>'3体育成绩'!H13</f>
        <v>93.5</v>
      </c>
      <c r="F7" s="4">
        <f>C7*0.7+D7*0.2+E7*0.1</f>
        <v>88.50044534412955</v>
      </c>
      <c r="G7" s="516">
        <f>'1智育成绩'!G13</f>
        <v>0.8421052631578947</v>
      </c>
      <c r="H7" s="4">
        <f>'3体育成绩'!I13</f>
        <v>82</v>
      </c>
      <c r="I7" s="4">
        <f>'1智育成绩'!H13</f>
        <v>0</v>
      </c>
    </row>
    <row r="8" spans="1:9" ht="14.25">
      <c r="A8" s="7">
        <v>2010032323</v>
      </c>
      <c r="B8" s="5" t="s">
        <v>6</v>
      </c>
      <c r="C8" s="4">
        <f>'1智育成绩'!F8</f>
        <v>83.53250773993807</v>
      </c>
      <c r="D8" s="4">
        <f>'2德育成绩'!F8</f>
        <v>101.9476923076923</v>
      </c>
      <c r="E8" s="4">
        <f>'3体育成绩'!H8</f>
        <v>93.5</v>
      </c>
      <c r="F8" s="4">
        <f>C8*0.7+D8*0.2+E8*0.1</f>
        <v>88.21229387949509</v>
      </c>
      <c r="G8" s="516">
        <f>'1智育成绩'!G8</f>
        <v>0.9473684210526315</v>
      </c>
      <c r="H8" s="4">
        <f>'3体育成绩'!I8</f>
        <v>76</v>
      </c>
      <c r="I8" s="4">
        <f>'1智育成绩'!H8</f>
        <v>0</v>
      </c>
    </row>
    <row r="9" spans="1:9" ht="14.25">
      <c r="A9" s="8">
        <v>2010052326</v>
      </c>
      <c r="B9" s="5" t="s">
        <v>14</v>
      </c>
      <c r="C9" s="4">
        <f>'1智育成绩'!F16</f>
        <v>83.87268170426066</v>
      </c>
      <c r="D9" s="4">
        <f>'2德育成绩'!F16</f>
        <v>102.1076923076923</v>
      </c>
      <c r="E9" s="4">
        <f>'3体育成绩'!H16</f>
        <v>89.9</v>
      </c>
      <c r="F9" s="4">
        <f>C9*0.7+D9*0.2+E9*0.1</f>
        <v>88.1224156545209</v>
      </c>
      <c r="G9" s="516">
        <f>'1智育成绩'!G16</f>
        <v>0.8421052631578947</v>
      </c>
      <c r="H9" s="4">
        <f>'3体育成绩'!I16</f>
        <v>84</v>
      </c>
      <c r="I9" s="4">
        <f>'1智育成绩'!H16</f>
        <v>0</v>
      </c>
    </row>
    <row r="10" spans="1:9" ht="14.25">
      <c r="A10" s="9">
        <v>2010063229</v>
      </c>
      <c r="B10" s="5" t="s">
        <v>24</v>
      </c>
      <c r="C10" s="4">
        <f>'1智育成绩'!F26</f>
        <v>83.86917293233083</v>
      </c>
      <c r="D10" s="4">
        <f>'2德育成绩'!F26</f>
        <v>101.29999999999998</v>
      </c>
      <c r="E10" s="4">
        <f>'3体育成绩'!H26</f>
        <v>90.6</v>
      </c>
      <c r="F10" s="4">
        <f>C10*0.7+D10*0.2+E10*0.1</f>
        <v>88.02842105263157</v>
      </c>
      <c r="G10" s="516">
        <f>'1智育成绩'!G26</f>
        <v>0.8947368421052632</v>
      </c>
      <c r="H10" s="4">
        <f>'3体育成绩'!I26</f>
        <v>87</v>
      </c>
      <c r="I10" s="4">
        <f>'1智育成绩'!H26</f>
        <v>0</v>
      </c>
    </row>
    <row r="11" spans="1:9" ht="14.25">
      <c r="A11" s="8">
        <v>2010053210</v>
      </c>
      <c r="B11" s="5" t="s">
        <v>16</v>
      </c>
      <c r="C11" s="4">
        <f>'1智育成绩'!F18</f>
        <v>83.54285714285714</v>
      </c>
      <c r="D11" s="4">
        <f>'2德育成绩'!F18</f>
        <v>102.26153846153846</v>
      </c>
      <c r="E11" s="4">
        <f>'3体育成绩'!H18</f>
        <v>89.9</v>
      </c>
      <c r="F11" s="4">
        <f>C11*0.7+D11*0.2+E11*0.1</f>
        <v>87.92230769230768</v>
      </c>
      <c r="G11" s="516">
        <f>'1智育成绩'!G18</f>
        <v>0.8421052631578947</v>
      </c>
      <c r="H11" s="4">
        <f>'3体育成绩'!I18</f>
        <v>78</v>
      </c>
      <c r="I11" s="4">
        <f>'1智育成绩'!H18</f>
        <v>0</v>
      </c>
    </row>
    <row r="12" spans="1:9" ht="14.25">
      <c r="A12" s="8">
        <v>2010053228</v>
      </c>
      <c r="B12" s="5" t="s">
        <v>17</v>
      </c>
      <c r="C12" s="4">
        <f>'1智育成绩'!F19</f>
        <v>84.90676691729324</v>
      </c>
      <c r="D12" s="4">
        <f>'2德育成绩'!F19</f>
        <v>95.68461538461537</v>
      </c>
      <c r="E12" s="4">
        <f>'3体育成绩'!H19</f>
        <v>88.1</v>
      </c>
      <c r="F12" s="4">
        <f>C12*0.7+D12*0.2+E12*0.1</f>
        <v>87.38165991902835</v>
      </c>
      <c r="G12" s="516">
        <f>'1智育成绩'!G19</f>
        <v>0.7368421052631579</v>
      </c>
      <c r="H12" s="4">
        <f>'3体育成绩'!I19</f>
        <v>83</v>
      </c>
      <c r="I12" s="4">
        <f>'1智育成绩'!H19</f>
        <v>0</v>
      </c>
    </row>
    <row r="13" spans="1:9" ht="14.25">
      <c r="A13" s="8">
        <v>2010052309</v>
      </c>
      <c r="B13" s="5" t="s">
        <v>13</v>
      </c>
      <c r="C13" s="4">
        <f>'1智育成绩'!F15</f>
        <v>79.89383458646617</v>
      </c>
      <c r="D13" s="4">
        <f>'2德育成绩'!F15</f>
        <v>102.88461538461537</v>
      </c>
      <c r="E13" s="4">
        <f>'3体育成绩'!H15</f>
        <v>90.8</v>
      </c>
      <c r="F13" s="4">
        <f>C13*0.7+D13*0.2+E13*0.1</f>
        <v>85.58260728744939</v>
      </c>
      <c r="G13" s="516">
        <f>'1智育成绩'!G15</f>
        <v>0.6842105263157895</v>
      </c>
      <c r="H13" s="4">
        <f>'3体育成绩'!I15</f>
        <v>78</v>
      </c>
      <c r="I13" s="4">
        <f>'1智育成绩'!H15</f>
        <v>0</v>
      </c>
    </row>
    <row r="14" spans="1:9" ht="14.25">
      <c r="A14" s="9">
        <v>2010074119</v>
      </c>
      <c r="B14" s="5" t="s">
        <v>26</v>
      </c>
      <c r="C14" s="4">
        <f>'1智育成绩'!F28</f>
        <v>80.18195488721804</v>
      </c>
      <c r="D14" s="4">
        <f>'2德育成绩'!F28</f>
        <v>101.63846153846154</v>
      </c>
      <c r="E14" s="4">
        <f>'3体育成绩'!H28</f>
        <v>87.8</v>
      </c>
      <c r="F14" s="4">
        <f>C14*0.7+D14*0.2+E14*0.1</f>
        <v>85.23506072874494</v>
      </c>
      <c r="G14" s="516">
        <f>'1智育成绩'!G28</f>
        <v>0.7368421052631579</v>
      </c>
      <c r="H14" s="4">
        <f>'3体育成绩'!I28</f>
        <v>79</v>
      </c>
      <c r="I14" s="4">
        <f>'1智育成绩'!H28</f>
        <v>0</v>
      </c>
    </row>
    <row r="15" spans="1:9" ht="14.25">
      <c r="A15" s="7">
        <v>2010031318</v>
      </c>
      <c r="B15" s="5" t="s">
        <v>3</v>
      </c>
      <c r="C15" s="4">
        <f>'1智育成绩'!F5</f>
        <v>81.60300751879699</v>
      </c>
      <c r="D15" s="4">
        <f>'2德育成绩'!F5</f>
        <v>94.63076923076923</v>
      </c>
      <c r="E15" s="4">
        <f>'3体育成绩'!H5</f>
        <v>86.9</v>
      </c>
      <c r="F15" s="4">
        <f>C15*0.7+D15*0.2+E15*0.1</f>
        <v>84.73825910931173</v>
      </c>
      <c r="G15" s="516">
        <f>'1智育成绩'!G5</f>
        <v>0.5789473684210527</v>
      </c>
      <c r="H15" s="4">
        <f>'3体育成绩'!I5</f>
        <v>74</v>
      </c>
      <c r="I15" s="4">
        <f>'1智育成绩'!H5</f>
        <v>0</v>
      </c>
    </row>
    <row r="16" spans="1:9" ht="14.25">
      <c r="A16" s="8">
        <v>2010044214</v>
      </c>
      <c r="B16" s="5" t="s">
        <v>12</v>
      </c>
      <c r="C16" s="4">
        <f>'1智育成绩'!F14</f>
        <v>78.93834586466164</v>
      </c>
      <c r="D16" s="4">
        <f>'2德育成绩'!F14</f>
        <v>101.87692307692309</v>
      </c>
      <c r="E16" s="4">
        <f>'3体育成绩'!H14</f>
        <v>85.19999999999999</v>
      </c>
      <c r="F16" s="4">
        <f>C16*0.7+D16*0.2+E16*0.1</f>
        <v>84.15222672064776</v>
      </c>
      <c r="G16" s="516">
        <f>'1智育成绩'!G14</f>
        <v>0.631578947368421</v>
      </c>
      <c r="H16" s="4">
        <f>'3体育成绩'!I14</f>
        <v>73</v>
      </c>
      <c r="I16" s="4">
        <f>'1智育成绩'!H14</f>
        <v>0</v>
      </c>
    </row>
    <row r="17" spans="1:9" ht="14.25">
      <c r="A17" s="8">
        <v>2010043133</v>
      </c>
      <c r="B17" s="5" t="s">
        <v>10</v>
      </c>
      <c r="C17" s="4">
        <f>'1智育成绩'!F12</f>
        <v>80.2421052631579</v>
      </c>
      <c r="D17" s="4">
        <f>'2德育成绩'!F12</f>
        <v>95.5</v>
      </c>
      <c r="E17" s="4">
        <f>'3体育成绩'!H12</f>
        <v>86.9</v>
      </c>
      <c r="F17" s="4">
        <f>C17*0.7+D17*0.2+E17*0.1</f>
        <v>83.95947368421052</v>
      </c>
      <c r="G17" s="516">
        <f>'1智育成绩'!G12</f>
        <v>0.631578947368421</v>
      </c>
      <c r="H17" s="4">
        <f>'3体育成绩'!I12</f>
        <v>83</v>
      </c>
      <c r="I17" s="4">
        <f>'1智育成绩'!H12</f>
        <v>0</v>
      </c>
    </row>
    <row r="18" spans="1:9" ht="14.25">
      <c r="A18" s="7">
        <v>2010031215</v>
      </c>
      <c r="B18" s="5" t="s">
        <v>0</v>
      </c>
      <c r="C18" s="4">
        <f>'1智育成绩'!F2</f>
        <v>78.14436090225564</v>
      </c>
      <c r="D18" s="4">
        <f>'2德育成绩'!F2</f>
        <v>100.94000000000001</v>
      </c>
      <c r="E18" s="4">
        <f>'3体育成绩'!H2</f>
        <v>86.3</v>
      </c>
      <c r="F18" s="4">
        <f>C18*0.7+D18*0.2+E18*0.1</f>
        <v>83.51905263157894</v>
      </c>
      <c r="G18" s="516">
        <f>'1智育成绩'!G2</f>
        <v>0.5263157894736842</v>
      </c>
      <c r="H18" s="4">
        <f>'3体育成绩'!I2</f>
        <v>76</v>
      </c>
      <c r="I18" s="4">
        <f>'1智育成绩'!H2</f>
        <v>0</v>
      </c>
    </row>
    <row r="19" spans="1:9" ht="14.25">
      <c r="A19" s="8">
        <v>2010042229</v>
      </c>
      <c r="B19" s="5" t="s">
        <v>9</v>
      </c>
      <c r="C19" s="4">
        <f>'1智育成绩'!F11</f>
        <v>79.8436090225564</v>
      </c>
      <c r="D19" s="4">
        <f>'2德育成绩'!F11</f>
        <v>93.92307692307692</v>
      </c>
      <c r="E19" s="4">
        <f>'3体育成绩'!H11</f>
        <v>84.8</v>
      </c>
      <c r="F19" s="4">
        <f>C19*0.7+D19*0.2+E19*0.1</f>
        <v>83.15514170040485</v>
      </c>
      <c r="G19" s="516">
        <f>'1智育成绩'!G11</f>
        <v>0.631578947368421</v>
      </c>
      <c r="H19" s="4">
        <f>'3体育成绩'!I11</f>
        <v>86</v>
      </c>
      <c r="I19" s="4">
        <f>'1智育成绩'!H11</f>
        <v>0</v>
      </c>
    </row>
    <row r="20" spans="1:9" ht="14.25">
      <c r="A20" s="7">
        <v>2010031321</v>
      </c>
      <c r="B20" s="5" t="s">
        <v>4</v>
      </c>
      <c r="C20" s="4">
        <f>'1智育成绩'!F6</f>
        <v>78.89877369007803</v>
      </c>
      <c r="D20" s="4">
        <f>'2德育成绩'!F6</f>
        <v>97.44615384615385</v>
      </c>
      <c r="E20" s="4">
        <f>'3体育成绩'!H6</f>
        <v>80.9</v>
      </c>
      <c r="F20" s="4">
        <f>C20*0.7+D20*0.2+E20*0.1</f>
        <v>82.8083723522854</v>
      </c>
      <c r="G20" s="516">
        <f>'1智育成绩'!G6</f>
        <v>0.65</v>
      </c>
      <c r="H20" s="4">
        <f>'3体育成绩'!I6</f>
        <v>76</v>
      </c>
      <c r="I20" s="4">
        <f>'1智育成绩'!H6</f>
        <v>0</v>
      </c>
    </row>
    <row r="21" spans="1:9" ht="14.25">
      <c r="A21" s="8">
        <v>2010061212</v>
      </c>
      <c r="B21" s="5" t="s">
        <v>18</v>
      </c>
      <c r="C21" s="4">
        <f>'1智育成绩'!F20</f>
        <v>77.79097744360902</v>
      </c>
      <c r="D21" s="4">
        <f>'2德育成绩'!F20</f>
        <v>95.47692307692307</v>
      </c>
      <c r="E21" s="4">
        <f>'3体育成绩'!H20</f>
        <v>91.4</v>
      </c>
      <c r="F21" s="4">
        <f>C21*0.7+D21*0.2+E21*0.1</f>
        <v>82.68906882591092</v>
      </c>
      <c r="G21" s="516">
        <f>'1智育成绩'!G20</f>
        <v>0.631578947368421</v>
      </c>
      <c r="H21" s="4">
        <f>'3体育成绩'!I20</f>
        <v>77</v>
      </c>
      <c r="I21" s="4">
        <f>'1智育成绩'!H20</f>
        <v>0</v>
      </c>
    </row>
    <row r="22" spans="1:9" ht="14.25">
      <c r="A22" s="9">
        <v>2010062223</v>
      </c>
      <c r="B22" s="5" t="s">
        <v>21</v>
      </c>
      <c r="C22" s="4">
        <f>'1智育成绩'!F23</f>
        <v>77.70676691729324</v>
      </c>
      <c r="D22" s="4">
        <f>'2德育成绩'!F23</f>
        <v>94.7923076923077</v>
      </c>
      <c r="E22" s="4">
        <f>'3体育成绩'!H23</f>
        <v>91.1</v>
      </c>
      <c r="F22" s="4">
        <f>C22*0.7+D22*0.2+E22*0.1</f>
        <v>82.4631983805668</v>
      </c>
      <c r="G22" s="516">
        <f>'1智育成绩'!G23</f>
        <v>0.5263157894736842</v>
      </c>
      <c r="H22" s="4">
        <f>'3体育成绩'!I23</f>
        <v>78</v>
      </c>
      <c r="I22" s="4">
        <f>'1智育成绩'!H23</f>
        <v>0</v>
      </c>
    </row>
    <row r="23" spans="1:9" ht="14.25">
      <c r="A23" s="7">
        <v>2010042124</v>
      </c>
      <c r="B23" s="5" t="s">
        <v>8</v>
      </c>
      <c r="C23" s="4">
        <f>'1智育成绩'!F10</f>
        <v>76.84812030075187</v>
      </c>
      <c r="D23" s="4">
        <f>'2德育成绩'!F10</f>
        <v>100.16153846153847</v>
      </c>
      <c r="E23" s="4">
        <f>'3体育成绩'!H10</f>
        <v>86.1</v>
      </c>
      <c r="F23" s="4">
        <f>C23*0.7+D23*0.2+E23*0.1</f>
        <v>82.435991902834</v>
      </c>
      <c r="G23" s="516">
        <f>'1智育成绩'!G10</f>
        <v>0.631578947368421</v>
      </c>
      <c r="H23" s="4">
        <f>'3体育成绩'!I10</f>
        <v>69</v>
      </c>
      <c r="I23" s="4">
        <f>'1智育成绩'!H10</f>
        <v>0</v>
      </c>
    </row>
    <row r="24" spans="1:9" ht="14.25">
      <c r="A24" s="8">
        <v>2010061223</v>
      </c>
      <c r="B24" s="5" t="s">
        <v>19</v>
      </c>
      <c r="C24" s="4">
        <f>'1智育成绩'!F21</f>
        <v>74.74887218045114</v>
      </c>
      <c r="D24" s="4">
        <f>'2德育成绩'!F21</f>
        <v>101.85384615384616</v>
      </c>
      <c r="E24" s="4">
        <f>'3体育成绩'!H21</f>
        <v>79.69999999999999</v>
      </c>
      <c r="F24" s="4">
        <f>C24*0.7+D24*0.2+E24*0.1</f>
        <v>80.66497975708504</v>
      </c>
      <c r="G24" s="516">
        <f>'1智育成绩'!G21</f>
        <v>0.631578947368421</v>
      </c>
      <c r="H24" s="4">
        <f>'3体育成绩'!I21</f>
        <v>78</v>
      </c>
      <c r="I24" s="4">
        <f>'1智育成绩'!H21</f>
        <v>0</v>
      </c>
    </row>
    <row r="25" spans="1:9" ht="14.25">
      <c r="A25" s="7">
        <v>2010031306</v>
      </c>
      <c r="B25" s="5" t="s">
        <v>2</v>
      </c>
      <c r="C25" s="4">
        <f>'1智育成绩'!F4</f>
        <v>73.43594202898551</v>
      </c>
      <c r="D25" s="4">
        <f>'2德育成绩'!F4</f>
        <v>101.61538461538461</v>
      </c>
      <c r="E25" s="4">
        <f>'3体育成绩'!H4</f>
        <v>83.6</v>
      </c>
      <c r="F25" s="4">
        <f>C25*0.7+D25*0.2+E25*0.1</f>
        <v>80.08823634336677</v>
      </c>
      <c r="G25" s="516">
        <f>'1智育成绩'!G4</f>
        <v>0.55</v>
      </c>
      <c r="H25" s="4">
        <f>'3体育成绩'!I4</f>
        <v>78</v>
      </c>
      <c r="I25" s="4">
        <f>'1智育成绩'!H4</f>
        <v>0</v>
      </c>
    </row>
    <row r="26" spans="1:9" ht="14.25">
      <c r="A26" s="9">
        <v>2010062119</v>
      </c>
      <c r="B26" s="5" t="s">
        <v>20</v>
      </c>
      <c r="C26" s="4">
        <f>'1智育成绩'!F22</f>
        <v>74.41354166666667</v>
      </c>
      <c r="D26" s="4">
        <f>'2德育成绩'!F22</f>
        <v>95.54615384615384</v>
      </c>
      <c r="E26" s="4">
        <f>'3体育成绩'!H22</f>
        <v>88.4</v>
      </c>
      <c r="F26" s="4">
        <f>C26*0.7+D26*0.2+E26*0.1</f>
        <v>80.03870993589744</v>
      </c>
      <c r="G26" s="516">
        <f>'1智育成绩'!G22</f>
        <v>0.2777777777777778</v>
      </c>
      <c r="H26" s="4">
        <f>'3体育成绩'!I22</f>
        <v>85</v>
      </c>
      <c r="I26" s="4">
        <f>'1智育成绩'!H22</f>
        <v>0</v>
      </c>
    </row>
    <row r="27" spans="1:9" ht="14.25">
      <c r="A27" s="7">
        <v>2010031326</v>
      </c>
      <c r="B27" s="5" t="s">
        <v>5</v>
      </c>
      <c r="C27" s="4">
        <f>'1智育成绩'!F7</f>
        <v>75.73383458646617</v>
      </c>
      <c r="D27" s="4">
        <f>'2德育成绩'!F7</f>
        <v>95.2923076923077</v>
      </c>
      <c r="E27" s="4">
        <f>'3体育成绩'!H7</f>
        <v>79.5</v>
      </c>
      <c r="F27" s="4">
        <f>C27*0.7+D27*0.2+E27*0.1</f>
        <v>80.02214574898787</v>
      </c>
      <c r="G27" s="516">
        <f>'1智育成绩'!G7</f>
        <v>0.5789473684210527</v>
      </c>
      <c r="H27" s="4">
        <f>'3体育成绩'!I7</f>
        <v>84</v>
      </c>
      <c r="I27" s="4">
        <f>'1智育成绩'!H7</f>
        <v>0</v>
      </c>
    </row>
    <row r="28" spans="1:9" ht="14.25">
      <c r="A28" s="7">
        <v>2010033121</v>
      </c>
      <c r="B28" s="5" t="s">
        <v>7</v>
      </c>
      <c r="C28" s="4">
        <f>'1智育成绩'!F9</f>
        <v>74.83007518796992</v>
      </c>
      <c r="D28" s="4">
        <f>'2德育成绩'!F9</f>
        <v>94.6076923076923</v>
      </c>
      <c r="E28" s="4">
        <f>'3体育成绩'!H9</f>
        <v>80.9</v>
      </c>
      <c r="F28" s="4">
        <f>C28*0.7+D28*0.2+E28*0.1</f>
        <v>79.3925910931174</v>
      </c>
      <c r="G28" s="516">
        <f>'1智育成绩'!G9</f>
        <v>0.42105263157894735</v>
      </c>
      <c r="H28" s="4">
        <f>'3体育成绩'!I9</f>
        <v>71</v>
      </c>
      <c r="I28" s="4">
        <f>'1智育成绩'!H9</f>
        <v>2</v>
      </c>
    </row>
    <row r="29" ht="14.25">
      <c r="G29" s="516"/>
    </row>
    <row r="30" ht="14.25">
      <c r="G30" s="516"/>
    </row>
  </sheetData>
  <autoFilter ref="A1:I28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12.375" style="0" customWidth="1"/>
  </cols>
  <sheetData>
    <row r="1" spans="1:9" ht="14.25">
      <c r="A1" s="6" t="s">
        <v>27</v>
      </c>
      <c r="B1" s="6" t="s">
        <v>28</v>
      </c>
      <c r="C1" s="510" t="s">
        <v>62</v>
      </c>
      <c r="D1" s="510" t="s">
        <v>63</v>
      </c>
      <c r="E1" t="s">
        <v>84</v>
      </c>
      <c r="F1" t="s">
        <v>162</v>
      </c>
      <c r="G1" t="s">
        <v>163</v>
      </c>
      <c r="H1" t="s">
        <v>58</v>
      </c>
      <c r="I1" t="s">
        <v>178</v>
      </c>
    </row>
    <row r="2" spans="1:9" ht="14.25">
      <c r="A2" s="7">
        <v>2010031215</v>
      </c>
      <c r="B2" s="5" t="s">
        <v>0</v>
      </c>
      <c r="C2" s="95">
        <v>71</v>
      </c>
      <c r="D2" s="95">
        <v>90</v>
      </c>
      <c r="E2">
        <f>(C2+D2)/2</f>
        <v>80.5</v>
      </c>
      <c r="F2">
        <f>'3.1体育平时成绩'!C2</f>
        <v>95</v>
      </c>
      <c r="G2">
        <f>'3.2体育加分'!C2</f>
        <v>0</v>
      </c>
      <c r="H2">
        <f>E2*0.6+F2*0.4+G2</f>
        <v>86.3</v>
      </c>
      <c r="I2">
        <v>76</v>
      </c>
    </row>
    <row r="3" spans="1:9" ht="14.25">
      <c r="A3" s="7">
        <v>2010031231</v>
      </c>
      <c r="B3" s="5" t="s">
        <v>1</v>
      </c>
      <c r="C3" s="95">
        <v>86</v>
      </c>
      <c r="D3" s="95">
        <v>89</v>
      </c>
      <c r="E3">
        <f aca="true" t="shared" si="0" ref="E3:E28">(C3+D3)/2</f>
        <v>87.5</v>
      </c>
      <c r="F3">
        <f>'3.1体育平时成绩'!C3</f>
        <v>95</v>
      </c>
      <c r="G3">
        <f>'3.2体育加分'!C3</f>
        <v>12</v>
      </c>
      <c r="H3">
        <f aca="true" t="shared" si="1" ref="H3:H28">E3*0.6+F3*0.4+G3</f>
        <v>102.5</v>
      </c>
      <c r="I3">
        <v>92</v>
      </c>
    </row>
    <row r="4" spans="1:9" ht="14.25">
      <c r="A4" s="7">
        <v>2010031306</v>
      </c>
      <c r="B4" s="5" t="s">
        <v>2</v>
      </c>
      <c r="C4" s="95">
        <v>67</v>
      </c>
      <c r="D4" s="95">
        <v>85</v>
      </c>
      <c r="E4">
        <f t="shared" si="0"/>
        <v>76</v>
      </c>
      <c r="F4">
        <f>'3.1体育平时成绩'!C4</f>
        <v>95</v>
      </c>
      <c r="G4">
        <f>'3.2体育加分'!C4</f>
        <v>0</v>
      </c>
      <c r="H4">
        <f t="shared" si="1"/>
        <v>83.6</v>
      </c>
      <c r="I4">
        <v>78</v>
      </c>
    </row>
    <row r="5" spans="1:9" ht="14.25">
      <c r="A5" s="7">
        <v>2010031318</v>
      </c>
      <c r="B5" s="5" t="s">
        <v>3</v>
      </c>
      <c r="C5" s="95">
        <v>71</v>
      </c>
      <c r="D5" s="95">
        <v>92</v>
      </c>
      <c r="E5">
        <f t="shared" si="0"/>
        <v>81.5</v>
      </c>
      <c r="F5">
        <f>'3.1体育平时成绩'!C5</f>
        <v>95</v>
      </c>
      <c r="G5">
        <f>'3.2体育加分'!C5</f>
        <v>0</v>
      </c>
      <c r="H5">
        <f t="shared" si="1"/>
        <v>86.9</v>
      </c>
      <c r="I5">
        <v>74</v>
      </c>
    </row>
    <row r="6" spans="1:9" ht="14.25">
      <c r="A6" s="7">
        <v>2010031321</v>
      </c>
      <c r="B6" s="5" t="s">
        <v>4</v>
      </c>
      <c r="C6" s="95">
        <v>68</v>
      </c>
      <c r="D6" s="95">
        <v>95</v>
      </c>
      <c r="E6">
        <f t="shared" si="0"/>
        <v>81.5</v>
      </c>
      <c r="F6">
        <f>'3.1体育平时成绩'!C6</f>
        <v>80</v>
      </c>
      <c r="G6">
        <f>'3.2体育加分'!C6</f>
        <v>0</v>
      </c>
      <c r="H6">
        <f t="shared" si="1"/>
        <v>80.9</v>
      </c>
      <c r="I6">
        <v>76</v>
      </c>
    </row>
    <row r="7" spans="1:9" ht="14.25">
      <c r="A7" s="7">
        <v>2010031326</v>
      </c>
      <c r="B7" s="5" t="s">
        <v>5</v>
      </c>
      <c r="C7" s="95">
        <v>78</v>
      </c>
      <c r="D7" s="95">
        <v>87</v>
      </c>
      <c r="E7">
        <f t="shared" si="0"/>
        <v>82.5</v>
      </c>
      <c r="F7">
        <f>'3.1体育平时成绩'!C7</f>
        <v>75</v>
      </c>
      <c r="G7">
        <f>'3.2体育加分'!C7</f>
        <v>0</v>
      </c>
      <c r="H7">
        <f t="shared" si="1"/>
        <v>79.5</v>
      </c>
      <c r="I7">
        <v>84</v>
      </c>
    </row>
    <row r="8" spans="1:9" ht="14.25">
      <c r="A8" s="7">
        <v>2010032323</v>
      </c>
      <c r="B8" s="5" t="s">
        <v>6</v>
      </c>
      <c r="C8" s="95">
        <v>92</v>
      </c>
      <c r="D8" s="95">
        <v>93</v>
      </c>
      <c r="E8">
        <f t="shared" si="0"/>
        <v>92.5</v>
      </c>
      <c r="F8">
        <f>'3.1体育平时成绩'!C8</f>
        <v>95</v>
      </c>
      <c r="G8">
        <f>'3.2体育加分'!C8</f>
        <v>0</v>
      </c>
      <c r="H8">
        <f t="shared" si="1"/>
        <v>93.5</v>
      </c>
      <c r="I8">
        <v>76</v>
      </c>
    </row>
    <row r="9" spans="1:9" ht="14.25">
      <c r="A9" s="7">
        <v>2010033121</v>
      </c>
      <c r="B9" s="5" t="s">
        <v>7</v>
      </c>
      <c r="C9" s="95">
        <v>62</v>
      </c>
      <c r="D9" s="95">
        <v>81</v>
      </c>
      <c r="E9">
        <f t="shared" si="0"/>
        <v>71.5</v>
      </c>
      <c r="F9">
        <f>'3.1体育平时成绩'!C9</f>
        <v>95</v>
      </c>
      <c r="G9">
        <f>'3.2体育加分'!C9</f>
        <v>0</v>
      </c>
      <c r="H9">
        <f t="shared" si="1"/>
        <v>80.9</v>
      </c>
      <c r="I9">
        <v>71</v>
      </c>
    </row>
    <row r="10" spans="1:9" ht="14.25">
      <c r="A10" s="7">
        <v>2010042124</v>
      </c>
      <c r="B10" s="5" t="s">
        <v>8</v>
      </c>
      <c r="C10" s="95">
        <v>80</v>
      </c>
      <c r="D10" s="95">
        <v>87</v>
      </c>
      <c r="E10">
        <f t="shared" si="0"/>
        <v>83.5</v>
      </c>
      <c r="F10">
        <f>'3.1体育平时成绩'!C10</f>
        <v>90</v>
      </c>
      <c r="G10">
        <f>'3.2体育加分'!C10</f>
        <v>0</v>
      </c>
      <c r="H10">
        <f t="shared" si="1"/>
        <v>86.1</v>
      </c>
      <c r="I10">
        <v>69</v>
      </c>
    </row>
    <row r="11" spans="1:9" ht="14.25">
      <c r="A11" s="8">
        <v>2010042229</v>
      </c>
      <c r="B11" s="5" t="s">
        <v>9</v>
      </c>
      <c r="C11" s="95">
        <v>83</v>
      </c>
      <c r="D11" s="95">
        <v>73</v>
      </c>
      <c r="E11">
        <f t="shared" si="0"/>
        <v>78</v>
      </c>
      <c r="F11">
        <f>'3.1体育平时成绩'!C11</f>
        <v>95</v>
      </c>
      <c r="G11">
        <f>'3.2体育加分'!C11</f>
        <v>0</v>
      </c>
      <c r="H11">
        <f t="shared" si="1"/>
        <v>84.8</v>
      </c>
      <c r="I11">
        <v>86</v>
      </c>
    </row>
    <row r="12" spans="1:9" ht="14.25">
      <c r="A12" s="8">
        <v>2010043133</v>
      </c>
      <c r="B12" s="5" t="s">
        <v>10</v>
      </c>
      <c r="C12" s="95">
        <v>72</v>
      </c>
      <c r="D12" s="95">
        <v>91</v>
      </c>
      <c r="E12">
        <f t="shared" si="0"/>
        <v>81.5</v>
      </c>
      <c r="F12">
        <f>'3.1体育平时成绩'!C12</f>
        <v>95</v>
      </c>
      <c r="G12">
        <f>'3.2体育加分'!C12</f>
        <v>0</v>
      </c>
      <c r="H12">
        <f t="shared" si="1"/>
        <v>86.9</v>
      </c>
      <c r="I12">
        <v>83</v>
      </c>
    </row>
    <row r="13" spans="1:9" ht="14.25">
      <c r="A13" s="8">
        <v>2010044202</v>
      </c>
      <c r="B13" s="5" t="s">
        <v>11</v>
      </c>
      <c r="C13" s="95">
        <v>89</v>
      </c>
      <c r="D13" s="95">
        <v>96</v>
      </c>
      <c r="E13">
        <f t="shared" si="0"/>
        <v>92.5</v>
      </c>
      <c r="F13">
        <f>'3.1体育平时成绩'!C13</f>
        <v>95</v>
      </c>
      <c r="G13">
        <f>'3.2体育加分'!C13</f>
        <v>0</v>
      </c>
      <c r="H13">
        <f t="shared" si="1"/>
        <v>93.5</v>
      </c>
      <c r="I13">
        <v>82</v>
      </c>
    </row>
    <row r="14" spans="1:9" ht="14.25">
      <c r="A14" s="8">
        <v>2010044214</v>
      </c>
      <c r="B14" s="5" t="s">
        <v>12</v>
      </c>
      <c r="C14" s="95">
        <v>75</v>
      </c>
      <c r="D14" s="95">
        <v>89</v>
      </c>
      <c r="E14">
        <f t="shared" si="0"/>
        <v>82</v>
      </c>
      <c r="F14">
        <f>'3.1体育平时成绩'!C14</f>
        <v>90</v>
      </c>
      <c r="G14">
        <f>'3.2体育加分'!C14</f>
        <v>0</v>
      </c>
      <c r="H14">
        <f t="shared" si="1"/>
        <v>85.19999999999999</v>
      </c>
      <c r="I14">
        <v>73</v>
      </c>
    </row>
    <row r="15" spans="1:9" ht="14.25">
      <c r="A15" s="8">
        <v>2010052309</v>
      </c>
      <c r="B15" s="5" t="s">
        <v>13</v>
      </c>
      <c r="C15" s="95">
        <v>81</v>
      </c>
      <c r="D15" s="95">
        <v>95</v>
      </c>
      <c r="E15">
        <f t="shared" si="0"/>
        <v>88</v>
      </c>
      <c r="F15">
        <f>'3.1体育平时成绩'!C15</f>
        <v>95</v>
      </c>
      <c r="G15">
        <f>'3.2体育加分'!C15</f>
        <v>0</v>
      </c>
      <c r="H15">
        <f t="shared" si="1"/>
        <v>90.8</v>
      </c>
      <c r="I15">
        <v>78</v>
      </c>
    </row>
    <row r="16" spans="1:9" ht="14.25">
      <c r="A16" s="8">
        <v>2010052326</v>
      </c>
      <c r="B16" s="5" t="s">
        <v>14</v>
      </c>
      <c r="C16" s="95">
        <v>80</v>
      </c>
      <c r="D16" s="95">
        <v>93</v>
      </c>
      <c r="E16">
        <f t="shared" si="0"/>
        <v>86.5</v>
      </c>
      <c r="F16">
        <f>'3.1体育平时成绩'!C16</f>
        <v>95</v>
      </c>
      <c r="G16">
        <f>'3.2体育加分'!C16</f>
        <v>0</v>
      </c>
      <c r="H16">
        <f t="shared" si="1"/>
        <v>89.9</v>
      </c>
      <c r="I16">
        <v>84</v>
      </c>
    </row>
    <row r="17" spans="1:9" ht="14.25">
      <c r="A17" s="8">
        <v>2010052327</v>
      </c>
      <c r="B17" s="5" t="s">
        <v>15</v>
      </c>
      <c r="C17" s="95">
        <v>79</v>
      </c>
      <c r="D17" s="95">
        <v>90</v>
      </c>
      <c r="E17">
        <f t="shared" si="0"/>
        <v>84.5</v>
      </c>
      <c r="F17">
        <f>'3.1体育平时成绩'!C17</f>
        <v>95</v>
      </c>
      <c r="G17">
        <f>'3.2体育加分'!C17</f>
        <v>0</v>
      </c>
      <c r="H17">
        <f t="shared" si="1"/>
        <v>88.69999999999999</v>
      </c>
      <c r="I17">
        <v>83</v>
      </c>
    </row>
    <row r="18" spans="1:9" ht="14.25">
      <c r="A18" s="8">
        <v>2010053210</v>
      </c>
      <c r="B18" s="5" t="s">
        <v>16</v>
      </c>
      <c r="C18" s="95">
        <v>80</v>
      </c>
      <c r="D18" s="95">
        <v>93</v>
      </c>
      <c r="E18">
        <f t="shared" si="0"/>
        <v>86.5</v>
      </c>
      <c r="F18">
        <f>'3.1体育平时成绩'!C18</f>
        <v>95</v>
      </c>
      <c r="G18">
        <f>'3.2体育加分'!C18</f>
        <v>0</v>
      </c>
      <c r="H18">
        <f t="shared" si="1"/>
        <v>89.9</v>
      </c>
      <c r="I18">
        <v>78</v>
      </c>
    </row>
    <row r="19" spans="1:9" ht="14.25">
      <c r="A19" s="8">
        <v>2010053228</v>
      </c>
      <c r="B19" s="5" t="s">
        <v>17</v>
      </c>
      <c r="C19" s="95">
        <v>72</v>
      </c>
      <c r="D19" s="95">
        <v>95</v>
      </c>
      <c r="E19">
        <f t="shared" si="0"/>
        <v>83.5</v>
      </c>
      <c r="F19">
        <f>'3.1体育平时成绩'!C19</f>
        <v>95</v>
      </c>
      <c r="G19">
        <f>'3.2体育加分'!C19</f>
        <v>0</v>
      </c>
      <c r="H19">
        <f t="shared" si="1"/>
        <v>88.1</v>
      </c>
      <c r="I19">
        <v>83</v>
      </c>
    </row>
    <row r="20" spans="1:9" ht="14.25">
      <c r="A20" s="8">
        <v>2010061212</v>
      </c>
      <c r="B20" s="5" t="s">
        <v>18</v>
      </c>
      <c r="C20" s="95">
        <v>85</v>
      </c>
      <c r="D20" s="95">
        <v>93</v>
      </c>
      <c r="E20">
        <f t="shared" si="0"/>
        <v>89</v>
      </c>
      <c r="F20">
        <f>'3.1体育平时成绩'!C20</f>
        <v>95</v>
      </c>
      <c r="G20">
        <f>'3.2体育加分'!C20</f>
        <v>0</v>
      </c>
      <c r="H20">
        <f t="shared" si="1"/>
        <v>91.4</v>
      </c>
      <c r="I20">
        <v>77</v>
      </c>
    </row>
    <row r="21" spans="1:9" ht="14.25">
      <c r="A21" s="8">
        <v>2010061223</v>
      </c>
      <c r="B21" s="5" t="s">
        <v>19</v>
      </c>
      <c r="C21" s="95">
        <v>73</v>
      </c>
      <c r="D21" s="95">
        <v>86</v>
      </c>
      <c r="E21">
        <f t="shared" si="0"/>
        <v>79.5</v>
      </c>
      <c r="F21">
        <f>'3.1体育平时成绩'!C21</f>
        <v>80</v>
      </c>
      <c r="G21">
        <f>'3.2体育加分'!C21</f>
        <v>0</v>
      </c>
      <c r="H21">
        <f t="shared" si="1"/>
        <v>79.69999999999999</v>
      </c>
      <c r="I21">
        <v>78</v>
      </c>
    </row>
    <row r="22" spans="1:9" ht="14.25">
      <c r="A22" s="9">
        <v>2010062119</v>
      </c>
      <c r="B22" s="5" t="s">
        <v>20</v>
      </c>
      <c r="C22" s="95">
        <v>78</v>
      </c>
      <c r="D22" s="95">
        <v>90</v>
      </c>
      <c r="E22">
        <f t="shared" si="0"/>
        <v>84</v>
      </c>
      <c r="F22">
        <f>'3.1体育平时成绩'!C22</f>
        <v>95</v>
      </c>
      <c r="G22">
        <f>'3.2体育加分'!C22</f>
        <v>0</v>
      </c>
      <c r="H22">
        <f t="shared" si="1"/>
        <v>88.4</v>
      </c>
      <c r="I22">
        <v>85</v>
      </c>
    </row>
    <row r="23" spans="1:9" ht="14.25">
      <c r="A23" s="9">
        <v>2010062223</v>
      </c>
      <c r="B23" s="5" t="s">
        <v>21</v>
      </c>
      <c r="C23" s="95">
        <v>86</v>
      </c>
      <c r="D23" s="95">
        <v>91</v>
      </c>
      <c r="E23">
        <f t="shared" si="0"/>
        <v>88.5</v>
      </c>
      <c r="F23">
        <f>'3.1体育平时成绩'!C23</f>
        <v>95</v>
      </c>
      <c r="G23">
        <f>'3.2体育加分'!C23</f>
        <v>0</v>
      </c>
      <c r="H23">
        <f t="shared" si="1"/>
        <v>91.1</v>
      </c>
      <c r="I23">
        <v>78</v>
      </c>
    </row>
    <row r="24" spans="1:9" ht="14.25">
      <c r="A24" s="9">
        <v>2010063108</v>
      </c>
      <c r="B24" s="5" t="s">
        <v>22</v>
      </c>
      <c r="C24" s="95">
        <v>91</v>
      </c>
      <c r="D24" s="95">
        <v>93</v>
      </c>
      <c r="E24">
        <f t="shared" si="0"/>
        <v>92</v>
      </c>
      <c r="F24">
        <f>'3.1体育平时成绩'!C24</f>
        <v>95</v>
      </c>
      <c r="G24">
        <f>'3.2体育加分'!C24</f>
        <v>0</v>
      </c>
      <c r="H24">
        <f t="shared" si="1"/>
        <v>93.19999999999999</v>
      </c>
      <c r="I24">
        <v>86</v>
      </c>
    </row>
    <row r="25" spans="1:9" ht="14.25">
      <c r="A25" s="9">
        <v>2010063112</v>
      </c>
      <c r="B25" s="5" t="s">
        <v>23</v>
      </c>
      <c r="C25" s="95">
        <v>78</v>
      </c>
      <c r="D25" s="95">
        <v>93</v>
      </c>
      <c r="E25">
        <f t="shared" si="0"/>
        <v>85.5</v>
      </c>
      <c r="F25">
        <f>'3.1体育平时成绩'!C25</f>
        <v>95</v>
      </c>
      <c r="G25">
        <f>'3.2体育加分'!C25</f>
        <v>0</v>
      </c>
      <c r="H25">
        <f t="shared" si="1"/>
        <v>89.3</v>
      </c>
      <c r="I25">
        <v>92</v>
      </c>
    </row>
    <row r="26" spans="1:9" ht="14.25">
      <c r="A26" s="9">
        <v>2010063229</v>
      </c>
      <c r="B26" s="5" t="s">
        <v>24</v>
      </c>
      <c r="C26" s="95">
        <v>88</v>
      </c>
      <c r="D26" s="95">
        <v>94</v>
      </c>
      <c r="E26">
        <f t="shared" si="0"/>
        <v>91</v>
      </c>
      <c r="F26">
        <f>'3.1体育平时成绩'!C26</f>
        <v>90</v>
      </c>
      <c r="G26">
        <f>'3.2体育加分'!C26</f>
        <v>0</v>
      </c>
      <c r="H26">
        <f t="shared" si="1"/>
        <v>90.6</v>
      </c>
      <c r="I26">
        <v>87</v>
      </c>
    </row>
    <row r="27" spans="1:9" ht="14.25">
      <c r="A27" s="9">
        <v>2010072205</v>
      </c>
      <c r="B27" s="5" t="s">
        <v>25</v>
      </c>
      <c r="C27" s="95">
        <v>93</v>
      </c>
      <c r="D27" s="95">
        <v>94</v>
      </c>
      <c r="E27">
        <f t="shared" si="0"/>
        <v>93.5</v>
      </c>
      <c r="F27">
        <f>'3.1体育平时成绩'!C27</f>
        <v>95</v>
      </c>
      <c r="G27">
        <f>'3.2体育加分'!C27</f>
        <v>0</v>
      </c>
      <c r="H27">
        <f t="shared" si="1"/>
        <v>94.1</v>
      </c>
      <c r="I27">
        <v>94</v>
      </c>
    </row>
    <row r="28" spans="1:9" ht="14.25">
      <c r="A28" s="9">
        <v>2010074119</v>
      </c>
      <c r="B28" s="5" t="s">
        <v>26</v>
      </c>
      <c r="C28" s="95">
        <v>73</v>
      </c>
      <c r="D28" s="95">
        <v>93</v>
      </c>
      <c r="E28">
        <f t="shared" si="0"/>
        <v>83</v>
      </c>
      <c r="F28">
        <f>'3.1体育平时成绩'!C28</f>
        <v>95</v>
      </c>
      <c r="G28">
        <f>'3.2体育加分'!C28</f>
        <v>0</v>
      </c>
      <c r="H28">
        <f t="shared" si="1"/>
        <v>87.8</v>
      </c>
      <c r="I28">
        <v>79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8" sqref="C28"/>
    </sheetView>
  </sheetViews>
  <sheetFormatPr defaultColWidth="9.00390625" defaultRowHeight="14.25"/>
  <cols>
    <col min="1" max="1" width="14.375" style="0" customWidth="1"/>
    <col min="2" max="2" width="10.50390625" style="0" customWidth="1"/>
    <col min="3" max="4" width="11.375" style="0" customWidth="1"/>
    <col min="6" max="6" width="32.625" style="0" customWidth="1"/>
  </cols>
  <sheetData>
    <row r="1" spans="1:6" ht="14.25">
      <c r="A1" s="6" t="s">
        <v>27</v>
      </c>
      <c r="B1" s="6" t="s">
        <v>28</v>
      </c>
      <c r="C1" t="s">
        <v>164</v>
      </c>
      <c r="D1" t="s">
        <v>107</v>
      </c>
      <c r="E1" t="s">
        <v>165</v>
      </c>
      <c r="F1" t="s">
        <v>166</v>
      </c>
    </row>
    <row r="2" spans="1:5" ht="14.25">
      <c r="A2" s="7">
        <v>2010031215</v>
      </c>
      <c r="B2" s="5" t="s">
        <v>0</v>
      </c>
      <c r="C2">
        <f>D2-E2*5</f>
        <v>95</v>
      </c>
      <c r="D2">
        <v>95</v>
      </c>
      <c r="E2">
        <v>0</v>
      </c>
    </row>
    <row r="3" spans="1:5" ht="14.25">
      <c r="A3" s="7">
        <v>2010031231</v>
      </c>
      <c r="B3" s="5" t="s">
        <v>1</v>
      </c>
      <c r="C3">
        <f aca="true" t="shared" si="0" ref="C3:C28">D3-E3*5</f>
        <v>95</v>
      </c>
      <c r="D3">
        <v>95</v>
      </c>
      <c r="E3">
        <v>0</v>
      </c>
    </row>
    <row r="4" spans="1:5" ht="14.25">
      <c r="A4" s="7">
        <v>2010031306</v>
      </c>
      <c r="B4" s="5" t="s">
        <v>2</v>
      </c>
      <c r="C4">
        <f t="shared" si="0"/>
        <v>95</v>
      </c>
      <c r="D4">
        <v>95</v>
      </c>
      <c r="E4">
        <v>0</v>
      </c>
    </row>
    <row r="5" spans="1:5" ht="14.25">
      <c r="A5" s="7">
        <v>2010031318</v>
      </c>
      <c r="B5" s="5" t="s">
        <v>3</v>
      </c>
      <c r="C5">
        <f t="shared" si="0"/>
        <v>95</v>
      </c>
      <c r="D5">
        <v>95</v>
      </c>
      <c r="E5">
        <v>0</v>
      </c>
    </row>
    <row r="6" spans="1:6" ht="14.25">
      <c r="A6" s="7">
        <v>2010031321</v>
      </c>
      <c r="B6" s="5" t="s">
        <v>4</v>
      </c>
      <c r="C6">
        <f t="shared" si="0"/>
        <v>80</v>
      </c>
      <c r="D6">
        <v>95</v>
      </c>
      <c r="E6">
        <v>3</v>
      </c>
      <c r="F6" t="s">
        <v>167</v>
      </c>
    </row>
    <row r="7" spans="1:6" ht="14.25">
      <c r="A7" s="7">
        <v>2010031326</v>
      </c>
      <c r="B7" s="5" t="s">
        <v>5</v>
      </c>
      <c r="C7">
        <f t="shared" si="0"/>
        <v>75</v>
      </c>
      <c r="D7">
        <v>95</v>
      </c>
      <c r="E7">
        <v>4</v>
      </c>
      <c r="F7" t="s">
        <v>168</v>
      </c>
    </row>
    <row r="8" spans="1:5" ht="14.25">
      <c r="A8" s="7">
        <v>2010032323</v>
      </c>
      <c r="B8" s="5" t="s">
        <v>6</v>
      </c>
      <c r="C8">
        <f t="shared" si="0"/>
        <v>95</v>
      </c>
      <c r="D8">
        <v>95</v>
      </c>
      <c r="E8">
        <v>0</v>
      </c>
    </row>
    <row r="9" spans="1:5" ht="14.25">
      <c r="A9" s="7">
        <v>2010033121</v>
      </c>
      <c r="B9" s="5" t="s">
        <v>7</v>
      </c>
      <c r="C9">
        <f t="shared" si="0"/>
        <v>95</v>
      </c>
      <c r="D9">
        <v>95</v>
      </c>
      <c r="E9">
        <v>0</v>
      </c>
    </row>
    <row r="10" spans="1:6" ht="14.25">
      <c r="A10" s="7">
        <v>2010042124</v>
      </c>
      <c r="B10" s="5" t="s">
        <v>8</v>
      </c>
      <c r="C10">
        <f t="shared" si="0"/>
        <v>90</v>
      </c>
      <c r="D10">
        <v>95</v>
      </c>
      <c r="E10">
        <v>1</v>
      </c>
      <c r="F10" s="511">
        <v>40659</v>
      </c>
    </row>
    <row r="11" spans="1:5" ht="14.25">
      <c r="A11" s="8">
        <v>2010042229</v>
      </c>
      <c r="B11" s="5" t="s">
        <v>9</v>
      </c>
      <c r="C11">
        <f t="shared" si="0"/>
        <v>95</v>
      </c>
      <c r="D11">
        <v>95</v>
      </c>
      <c r="E11">
        <v>0</v>
      </c>
    </row>
    <row r="12" spans="1:5" ht="14.25">
      <c r="A12" s="8">
        <v>2010043133</v>
      </c>
      <c r="B12" s="5" t="s">
        <v>10</v>
      </c>
      <c r="C12">
        <f t="shared" si="0"/>
        <v>95</v>
      </c>
      <c r="D12">
        <v>95</v>
      </c>
      <c r="E12">
        <v>0</v>
      </c>
    </row>
    <row r="13" spans="1:5" ht="14.25">
      <c r="A13" s="8">
        <v>2010044202</v>
      </c>
      <c r="B13" s="5" t="s">
        <v>11</v>
      </c>
      <c r="C13">
        <f t="shared" si="0"/>
        <v>95</v>
      </c>
      <c r="D13">
        <v>95</v>
      </c>
      <c r="E13">
        <v>0</v>
      </c>
    </row>
    <row r="14" spans="1:6" ht="14.25">
      <c r="A14" s="8">
        <v>2010044214</v>
      </c>
      <c r="B14" s="5" t="s">
        <v>12</v>
      </c>
      <c r="C14">
        <f t="shared" si="0"/>
        <v>90</v>
      </c>
      <c r="D14">
        <v>95</v>
      </c>
      <c r="E14">
        <v>1</v>
      </c>
      <c r="F14" s="511">
        <v>40660</v>
      </c>
    </row>
    <row r="15" spans="1:5" ht="14.25">
      <c r="A15" s="8">
        <v>2010052309</v>
      </c>
      <c r="B15" s="5" t="s">
        <v>13</v>
      </c>
      <c r="C15">
        <f t="shared" si="0"/>
        <v>95</v>
      </c>
      <c r="D15">
        <v>95</v>
      </c>
      <c r="E15">
        <v>0</v>
      </c>
    </row>
    <row r="16" spans="1:5" ht="14.25">
      <c r="A16" s="8">
        <v>2010052326</v>
      </c>
      <c r="B16" s="5" t="s">
        <v>14</v>
      </c>
      <c r="C16">
        <f t="shared" si="0"/>
        <v>95</v>
      </c>
      <c r="D16">
        <v>95</v>
      </c>
      <c r="E16">
        <v>0</v>
      </c>
    </row>
    <row r="17" spans="1:5" ht="14.25">
      <c r="A17" s="8">
        <v>2010052327</v>
      </c>
      <c r="B17" s="5" t="s">
        <v>15</v>
      </c>
      <c r="C17">
        <f t="shared" si="0"/>
        <v>95</v>
      </c>
      <c r="D17">
        <v>95</v>
      </c>
      <c r="E17">
        <v>0</v>
      </c>
    </row>
    <row r="18" spans="1:5" ht="14.25">
      <c r="A18" s="8">
        <v>2010053210</v>
      </c>
      <c r="B18" s="5" t="s">
        <v>16</v>
      </c>
      <c r="C18">
        <f t="shared" si="0"/>
        <v>95</v>
      </c>
      <c r="D18">
        <v>95</v>
      </c>
      <c r="E18">
        <v>0</v>
      </c>
    </row>
    <row r="19" spans="1:5" ht="14.25">
      <c r="A19" s="8">
        <v>2010053228</v>
      </c>
      <c r="B19" s="5" t="s">
        <v>17</v>
      </c>
      <c r="C19">
        <f t="shared" si="0"/>
        <v>95</v>
      </c>
      <c r="D19">
        <v>95</v>
      </c>
      <c r="E19">
        <v>0</v>
      </c>
    </row>
    <row r="20" spans="1:5" ht="14.25">
      <c r="A20" s="8">
        <v>2010061212</v>
      </c>
      <c r="B20" s="5" t="s">
        <v>18</v>
      </c>
      <c r="C20">
        <f t="shared" si="0"/>
        <v>95</v>
      </c>
      <c r="D20">
        <v>95</v>
      </c>
      <c r="E20">
        <v>0</v>
      </c>
    </row>
    <row r="21" spans="1:6" ht="14.25">
      <c r="A21" s="8">
        <v>2010061223</v>
      </c>
      <c r="B21" s="5" t="s">
        <v>19</v>
      </c>
      <c r="C21">
        <f t="shared" si="0"/>
        <v>80</v>
      </c>
      <c r="D21">
        <v>95</v>
      </c>
      <c r="E21">
        <v>3</v>
      </c>
      <c r="F21" t="s">
        <v>169</v>
      </c>
    </row>
    <row r="22" spans="1:5" ht="14.25">
      <c r="A22" s="9">
        <v>2010062119</v>
      </c>
      <c r="B22" s="5" t="s">
        <v>20</v>
      </c>
      <c r="C22">
        <f t="shared" si="0"/>
        <v>95</v>
      </c>
      <c r="D22">
        <v>95</v>
      </c>
      <c r="E22">
        <v>0</v>
      </c>
    </row>
    <row r="23" spans="1:5" ht="14.25">
      <c r="A23" s="9">
        <v>2010062223</v>
      </c>
      <c r="B23" s="5" t="s">
        <v>21</v>
      </c>
      <c r="C23">
        <f t="shared" si="0"/>
        <v>95</v>
      </c>
      <c r="D23">
        <v>95</v>
      </c>
      <c r="E23">
        <v>0</v>
      </c>
    </row>
    <row r="24" spans="1:5" ht="14.25">
      <c r="A24" s="9">
        <v>2010063108</v>
      </c>
      <c r="B24" s="5" t="s">
        <v>22</v>
      </c>
      <c r="C24">
        <f t="shared" si="0"/>
        <v>95</v>
      </c>
      <c r="D24">
        <v>95</v>
      </c>
      <c r="E24">
        <v>0</v>
      </c>
    </row>
    <row r="25" spans="1:5" ht="14.25">
      <c r="A25" s="9">
        <v>2010063112</v>
      </c>
      <c r="B25" s="5" t="s">
        <v>23</v>
      </c>
      <c r="C25">
        <f t="shared" si="0"/>
        <v>95</v>
      </c>
      <c r="D25">
        <v>95</v>
      </c>
      <c r="E25">
        <v>0</v>
      </c>
    </row>
    <row r="26" spans="1:6" ht="14.25">
      <c r="A26" s="9">
        <v>2010063229</v>
      </c>
      <c r="B26" s="5" t="s">
        <v>24</v>
      </c>
      <c r="C26">
        <f t="shared" si="0"/>
        <v>90</v>
      </c>
      <c r="D26">
        <v>95</v>
      </c>
      <c r="E26">
        <v>1</v>
      </c>
      <c r="F26" s="511">
        <v>40673</v>
      </c>
    </row>
    <row r="27" spans="1:5" ht="14.25">
      <c r="A27" s="9">
        <v>2010072205</v>
      </c>
      <c r="B27" s="5" t="s">
        <v>25</v>
      </c>
      <c r="C27">
        <f t="shared" si="0"/>
        <v>95</v>
      </c>
      <c r="D27">
        <v>95</v>
      </c>
      <c r="E27">
        <v>0</v>
      </c>
    </row>
    <row r="28" spans="1:5" ht="14.25">
      <c r="A28" s="9">
        <v>2010074119</v>
      </c>
      <c r="B28" s="5" t="s">
        <v>26</v>
      </c>
      <c r="C28">
        <f t="shared" si="0"/>
        <v>95</v>
      </c>
      <c r="D28">
        <v>95</v>
      </c>
      <c r="E28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22" sqref="D22"/>
    </sheetView>
  </sheetViews>
  <sheetFormatPr defaultColWidth="9.00390625" defaultRowHeight="14.25"/>
  <cols>
    <col min="1" max="1" width="11.50390625" style="0" customWidth="1"/>
    <col min="2" max="2" width="11.375" style="0" customWidth="1"/>
    <col min="4" max="4" width="49.625" style="0" customWidth="1"/>
  </cols>
  <sheetData>
    <row r="1" spans="1:4" ht="14.25">
      <c r="A1" s="506" t="s">
        <v>27</v>
      </c>
      <c r="B1" s="506" t="s">
        <v>28</v>
      </c>
      <c r="C1" s="512" t="s">
        <v>125</v>
      </c>
      <c r="D1" s="512" t="s">
        <v>126</v>
      </c>
    </row>
    <row r="2" spans="1:4" ht="14.25">
      <c r="A2" s="1">
        <v>2010031215</v>
      </c>
      <c r="B2" s="501" t="s">
        <v>0</v>
      </c>
      <c r="C2" s="512">
        <v>0</v>
      </c>
      <c r="D2" s="512"/>
    </row>
    <row r="3" spans="1:4" ht="14.25">
      <c r="A3" s="1">
        <v>2010031231</v>
      </c>
      <c r="B3" s="501" t="s">
        <v>1</v>
      </c>
      <c r="C3" s="512">
        <v>12</v>
      </c>
      <c r="D3" s="512" t="s">
        <v>170</v>
      </c>
    </row>
    <row r="4" spans="1:4" ht="14.25">
      <c r="A4" s="1">
        <v>2010031306</v>
      </c>
      <c r="B4" s="501" t="s">
        <v>2</v>
      </c>
      <c r="C4" s="512">
        <v>0</v>
      </c>
      <c r="D4" s="512"/>
    </row>
    <row r="5" spans="1:4" ht="14.25">
      <c r="A5" s="1">
        <v>2010031318</v>
      </c>
      <c r="B5" s="501" t="s">
        <v>3</v>
      </c>
      <c r="C5" s="512">
        <v>0</v>
      </c>
      <c r="D5" s="512"/>
    </row>
    <row r="6" spans="1:4" ht="14.25">
      <c r="A6" s="1">
        <v>2010031321</v>
      </c>
      <c r="B6" s="501" t="s">
        <v>4</v>
      </c>
      <c r="C6" s="512">
        <v>0</v>
      </c>
      <c r="D6" s="512"/>
    </row>
    <row r="7" spans="1:4" ht="14.25">
      <c r="A7" s="1">
        <v>2010031326</v>
      </c>
      <c r="B7" s="501" t="s">
        <v>5</v>
      </c>
      <c r="C7" s="513">
        <v>0</v>
      </c>
      <c r="D7" s="512"/>
    </row>
    <row r="8" spans="1:4" ht="14.25">
      <c r="A8" s="1">
        <v>2010032323</v>
      </c>
      <c r="B8" s="501" t="s">
        <v>6</v>
      </c>
      <c r="C8" s="512">
        <v>0</v>
      </c>
      <c r="D8" s="506"/>
    </row>
    <row r="9" spans="1:4" ht="14.25">
      <c r="A9" s="1">
        <v>2010033121</v>
      </c>
      <c r="B9" s="501" t="s">
        <v>7</v>
      </c>
      <c r="C9" s="512">
        <v>0</v>
      </c>
      <c r="D9" s="506"/>
    </row>
    <row r="10" spans="1:4" ht="14.25">
      <c r="A10" s="1">
        <v>2010042124</v>
      </c>
      <c r="B10" s="501" t="s">
        <v>8</v>
      </c>
      <c r="C10" s="512">
        <v>0</v>
      </c>
      <c r="D10" s="506"/>
    </row>
    <row r="11" spans="1:4" ht="14.25">
      <c r="A11" s="2">
        <v>2010042229</v>
      </c>
      <c r="B11" s="501" t="s">
        <v>9</v>
      </c>
      <c r="C11" s="512">
        <v>0</v>
      </c>
      <c r="D11" s="506"/>
    </row>
    <row r="12" spans="1:4" ht="14.25">
      <c r="A12" s="2">
        <v>2010043133</v>
      </c>
      <c r="B12" s="501" t="s">
        <v>10</v>
      </c>
      <c r="C12" s="512">
        <v>0</v>
      </c>
      <c r="D12" s="506"/>
    </row>
    <row r="13" spans="1:4" ht="14.25">
      <c r="A13" s="2">
        <v>2010044202</v>
      </c>
      <c r="B13" s="501" t="s">
        <v>11</v>
      </c>
      <c r="C13" s="512">
        <v>0</v>
      </c>
      <c r="D13" s="506"/>
    </row>
    <row r="14" spans="1:4" ht="14.25">
      <c r="A14" s="2">
        <v>2010044214</v>
      </c>
      <c r="B14" s="501" t="s">
        <v>12</v>
      </c>
      <c r="C14" s="512">
        <v>0</v>
      </c>
      <c r="D14" s="506"/>
    </row>
    <row r="15" spans="1:4" ht="14.25">
      <c r="A15" s="2">
        <v>2010052309</v>
      </c>
      <c r="B15" s="501" t="s">
        <v>13</v>
      </c>
      <c r="C15" s="512">
        <v>0</v>
      </c>
      <c r="D15" s="506"/>
    </row>
    <row r="16" spans="1:4" ht="14.25">
      <c r="A16" s="2">
        <v>2010052326</v>
      </c>
      <c r="B16" s="501" t="s">
        <v>14</v>
      </c>
      <c r="C16" s="512">
        <v>0</v>
      </c>
      <c r="D16" s="506"/>
    </row>
    <row r="17" spans="1:4" ht="14.25">
      <c r="A17" s="2">
        <v>2010052327</v>
      </c>
      <c r="B17" s="501" t="s">
        <v>15</v>
      </c>
      <c r="C17" s="512">
        <v>0</v>
      </c>
      <c r="D17" s="506"/>
    </row>
    <row r="18" spans="1:4" ht="14.25">
      <c r="A18" s="2">
        <v>2010053210</v>
      </c>
      <c r="B18" s="501" t="s">
        <v>16</v>
      </c>
      <c r="C18" s="512">
        <v>0</v>
      </c>
      <c r="D18" s="506"/>
    </row>
    <row r="19" spans="1:4" ht="14.25">
      <c r="A19" s="2">
        <v>2010053228</v>
      </c>
      <c r="B19" s="501" t="s">
        <v>17</v>
      </c>
      <c r="C19" s="512">
        <v>0</v>
      </c>
      <c r="D19" s="506"/>
    </row>
    <row r="20" spans="1:4" ht="14.25">
      <c r="A20" s="2">
        <v>2010061212</v>
      </c>
      <c r="B20" s="501" t="s">
        <v>18</v>
      </c>
      <c r="C20" s="512">
        <v>0</v>
      </c>
      <c r="D20" s="506"/>
    </row>
    <row r="21" spans="1:4" ht="14.25">
      <c r="A21" s="2">
        <v>2010061223</v>
      </c>
      <c r="B21" s="501" t="s">
        <v>19</v>
      </c>
      <c r="C21" s="512">
        <v>0</v>
      </c>
      <c r="D21" s="506"/>
    </row>
    <row r="22" spans="1:4" ht="14.25">
      <c r="A22" s="3">
        <v>2010062119</v>
      </c>
      <c r="B22" s="501" t="s">
        <v>20</v>
      </c>
      <c r="C22" s="512">
        <v>0</v>
      </c>
      <c r="D22" s="506"/>
    </row>
    <row r="23" spans="1:4" ht="14.25">
      <c r="A23" s="3">
        <v>2010062223</v>
      </c>
      <c r="B23" s="501" t="s">
        <v>21</v>
      </c>
      <c r="C23" s="512">
        <v>0</v>
      </c>
      <c r="D23" s="506"/>
    </row>
    <row r="24" spans="1:4" ht="14.25">
      <c r="A24" s="3">
        <v>2010063108</v>
      </c>
      <c r="B24" s="501" t="s">
        <v>22</v>
      </c>
      <c r="C24" s="512">
        <v>0</v>
      </c>
      <c r="D24" s="506"/>
    </row>
    <row r="25" spans="1:4" ht="14.25">
      <c r="A25" s="3">
        <v>2010063112</v>
      </c>
      <c r="B25" s="501" t="s">
        <v>23</v>
      </c>
      <c r="C25" s="512">
        <v>0</v>
      </c>
      <c r="D25" s="506"/>
    </row>
    <row r="26" spans="1:4" ht="14.25">
      <c r="A26" s="3">
        <v>2010063229</v>
      </c>
      <c r="B26" s="501" t="s">
        <v>24</v>
      </c>
      <c r="C26" s="512">
        <v>0</v>
      </c>
      <c r="D26" s="506"/>
    </row>
    <row r="27" spans="1:4" ht="14.25">
      <c r="A27" s="3">
        <v>2010072205</v>
      </c>
      <c r="B27" s="501" t="s">
        <v>25</v>
      </c>
      <c r="C27" s="512">
        <v>0</v>
      </c>
      <c r="D27" s="506"/>
    </row>
    <row r="28" spans="1:4" ht="14.25">
      <c r="A28" s="3">
        <v>2010074119</v>
      </c>
      <c r="B28" s="501" t="s">
        <v>26</v>
      </c>
      <c r="C28" s="512">
        <v>0</v>
      </c>
      <c r="D28" s="50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31" sqref="F31"/>
    </sheetView>
  </sheetViews>
  <sheetFormatPr defaultColWidth="9.00390625" defaultRowHeight="14.25"/>
  <cols>
    <col min="1" max="1" width="12.875" style="0" customWidth="1"/>
    <col min="2" max="2" width="10.125" style="0" customWidth="1"/>
    <col min="6" max="6" width="10.50390625" style="0" customWidth="1"/>
  </cols>
  <sheetData>
    <row r="1" spans="1:8" ht="14.25">
      <c r="A1" s="6" t="s">
        <v>27</v>
      </c>
      <c r="B1" s="6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34</v>
      </c>
      <c r="H1" t="s">
        <v>177</v>
      </c>
    </row>
    <row r="2" spans="1:8" ht="14.25">
      <c r="A2" s="7">
        <v>2010031215</v>
      </c>
      <c r="B2" s="5" t="s">
        <v>0</v>
      </c>
      <c r="C2" s="4">
        <f>'1.1必修成绩'!C3</f>
        <v>76.18045112781955</v>
      </c>
      <c r="D2">
        <f>'1.2选修成绩'!C3</f>
        <v>86</v>
      </c>
      <c r="E2">
        <f>'1.3智育加分'!C1</f>
        <v>0</v>
      </c>
      <c r="F2">
        <f>C2*0.8+D2*0.2+E2</f>
        <v>78.14436090225564</v>
      </c>
      <c r="G2" s="499">
        <f>'1.1必修成绩'!E3</f>
        <v>0.5263157894736842</v>
      </c>
      <c r="H2">
        <f>'1.1必修成绩'!F3</f>
        <v>0</v>
      </c>
    </row>
    <row r="3" spans="1:8" ht="14.25">
      <c r="A3" s="7">
        <v>2010031231</v>
      </c>
      <c r="B3" s="5" t="s">
        <v>1</v>
      </c>
      <c r="C3" s="4">
        <f>'1.1必修成绩'!C4</f>
        <v>86.89661654135337</v>
      </c>
      <c r="D3">
        <f>'1.2选修成绩'!C4</f>
        <v>83.14285714285714</v>
      </c>
      <c r="E3">
        <f>'1.3智育加分'!C2</f>
        <v>0</v>
      </c>
      <c r="F3">
        <f aca="true" t="shared" si="0" ref="F3:F28">C3*0.8+D3*0.2+E3</f>
        <v>86.14586466165413</v>
      </c>
      <c r="G3" s="499">
        <f>'1.1必修成绩'!E4</f>
        <v>0.7894736842105263</v>
      </c>
      <c r="H3">
        <f>'1.1必修成绩'!F4</f>
        <v>0</v>
      </c>
    </row>
    <row r="4" spans="1:8" ht="14.25">
      <c r="A4" s="7">
        <v>2010031306</v>
      </c>
      <c r="B4" s="5" t="s">
        <v>2</v>
      </c>
      <c r="C4" s="4">
        <f>'1.1必修成绩'!C5</f>
        <v>74.89492753623188</v>
      </c>
      <c r="D4">
        <f>'1.2选修成绩'!C5</f>
        <v>67.6</v>
      </c>
      <c r="E4">
        <f>'1.3智育加分'!C3</f>
        <v>0</v>
      </c>
      <c r="F4">
        <f t="shared" si="0"/>
        <v>73.43594202898551</v>
      </c>
      <c r="G4" s="499">
        <f>'1.1必修成绩'!E5</f>
        <v>0.55</v>
      </c>
      <c r="H4">
        <f>'1.1必修成绩'!F5</f>
        <v>0</v>
      </c>
    </row>
    <row r="5" spans="1:8" ht="14.25">
      <c r="A5" s="7">
        <v>2010031318</v>
      </c>
      <c r="B5" s="5" t="s">
        <v>3</v>
      </c>
      <c r="C5" s="4">
        <f>'1.1必修成绩'!C6</f>
        <v>81.00375939849623</v>
      </c>
      <c r="D5">
        <f>'1.2选修成绩'!C6</f>
        <v>84</v>
      </c>
      <c r="E5">
        <f>'1.3智育加分'!C4</f>
        <v>0</v>
      </c>
      <c r="F5">
        <f t="shared" si="0"/>
        <v>81.60300751879699</v>
      </c>
      <c r="G5" s="499">
        <f>'1.1必修成绩'!E6</f>
        <v>0.5789473684210527</v>
      </c>
      <c r="H5">
        <f>'1.1必修成绩'!F6</f>
        <v>0</v>
      </c>
    </row>
    <row r="6" spans="1:8" ht="14.25">
      <c r="A6" s="7">
        <v>2010031321</v>
      </c>
      <c r="B6" s="5" t="s">
        <v>4</v>
      </c>
      <c r="C6" s="4">
        <f>'1.1必修成绩'!C7</f>
        <v>78.43115942028984</v>
      </c>
      <c r="D6">
        <f>'1.2选修成绩'!C7</f>
        <v>80.76923076923077</v>
      </c>
      <c r="E6">
        <f>'1.3智育加分'!C5</f>
        <v>0</v>
      </c>
      <c r="F6">
        <f t="shared" si="0"/>
        <v>78.89877369007803</v>
      </c>
      <c r="G6" s="499">
        <f>'1.1必修成绩'!E7</f>
        <v>0.65</v>
      </c>
      <c r="H6">
        <f>'1.1必修成绩'!F7</f>
        <v>0</v>
      </c>
    </row>
    <row r="7" spans="1:8" ht="14.25">
      <c r="A7" s="7">
        <v>2010031326</v>
      </c>
      <c r="B7" s="5" t="s">
        <v>5</v>
      </c>
      <c r="C7" s="4">
        <f>'1.1必修成绩'!C8</f>
        <v>76.6672932330827</v>
      </c>
      <c r="D7">
        <f>'1.2选修成绩'!C8</f>
        <v>72</v>
      </c>
      <c r="E7">
        <f>'1.3智育加分'!C6</f>
        <v>0</v>
      </c>
      <c r="F7">
        <f t="shared" si="0"/>
        <v>75.73383458646617</v>
      </c>
      <c r="G7" s="499">
        <f>'1.1必修成绩'!E8</f>
        <v>0.5789473684210527</v>
      </c>
      <c r="H7">
        <f>'1.1必修成绩'!F8</f>
        <v>0</v>
      </c>
    </row>
    <row r="8" spans="1:8" ht="14.25">
      <c r="A8" s="7">
        <v>2010032323</v>
      </c>
      <c r="B8" s="5" t="s">
        <v>6</v>
      </c>
      <c r="C8" s="4">
        <f>'1.1必修成绩'!C9</f>
        <v>83.84210526315789</v>
      </c>
      <c r="D8">
        <f>'1.2选修成绩'!C9</f>
        <v>82.29411764705883</v>
      </c>
      <c r="E8">
        <f>'1.3智育加分'!C7</f>
        <v>0</v>
      </c>
      <c r="F8">
        <f t="shared" si="0"/>
        <v>83.53250773993807</v>
      </c>
      <c r="G8" s="499">
        <f>'1.1必修成绩'!E9</f>
        <v>0.9473684210526315</v>
      </c>
      <c r="H8">
        <f>'1.1必修成绩'!F9</f>
        <v>0</v>
      </c>
    </row>
    <row r="9" spans="1:8" ht="14.25">
      <c r="A9" s="7">
        <v>2010033121</v>
      </c>
      <c r="B9" s="5" t="s">
        <v>7</v>
      </c>
      <c r="C9" s="4">
        <f>'1.1必修成绩'!C10</f>
        <v>73.5375939849624</v>
      </c>
      <c r="D9">
        <f>'1.2选修成绩'!C10</f>
        <v>80</v>
      </c>
      <c r="E9">
        <f>'1.3智育加分'!C8</f>
        <v>0</v>
      </c>
      <c r="F9">
        <f t="shared" si="0"/>
        <v>74.83007518796992</v>
      </c>
      <c r="G9" s="499">
        <f>'1.1必修成绩'!E10</f>
        <v>0.42105263157894735</v>
      </c>
      <c r="H9">
        <f>'1.1必修成绩'!F10</f>
        <v>2</v>
      </c>
    </row>
    <row r="10" spans="1:8" ht="14.25">
      <c r="A10" s="7">
        <v>2010042124</v>
      </c>
      <c r="B10" s="5" t="s">
        <v>8</v>
      </c>
      <c r="C10" s="4">
        <f>'1.1必修成绩'!C11</f>
        <v>78.06015037593983</v>
      </c>
      <c r="D10">
        <f>'1.2选修成绩'!C11</f>
        <v>72</v>
      </c>
      <c r="E10">
        <f>'1.3智育加分'!C9</f>
        <v>0</v>
      </c>
      <c r="F10">
        <f t="shared" si="0"/>
        <v>76.84812030075187</v>
      </c>
      <c r="G10" s="499">
        <f>'1.1必修成绩'!E11</f>
        <v>0.631578947368421</v>
      </c>
      <c r="H10">
        <f>'1.1必修成绩'!F11</f>
        <v>0</v>
      </c>
    </row>
    <row r="11" spans="1:8" ht="14.25">
      <c r="A11" s="8">
        <v>2010042229</v>
      </c>
      <c r="B11" s="5" t="s">
        <v>9</v>
      </c>
      <c r="C11" s="4">
        <f>'1.1必修成绩'!C12</f>
        <v>82.80451127819548</v>
      </c>
      <c r="D11">
        <f>'1.2选修成绩'!C12</f>
        <v>68</v>
      </c>
      <c r="E11">
        <f>'1.3智育加分'!C10</f>
        <v>0</v>
      </c>
      <c r="F11">
        <f t="shared" si="0"/>
        <v>79.8436090225564</v>
      </c>
      <c r="G11" s="499">
        <f>'1.1必修成绩'!E12</f>
        <v>0.631578947368421</v>
      </c>
      <c r="H11">
        <f>'1.1必修成绩'!F12</f>
        <v>0</v>
      </c>
    </row>
    <row r="12" spans="1:8" ht="14.25">
      <c r="A12" s="8">
        <v>2010043133</v>
      </c>
      <c r="B12" s="5" t="s">
        <v>10</v>
      </c>
      <c r="C12" s="4">
        <f>'1.1必修成绩'!C13</f>
        <v>81.30263157894737</v>
      </c>
      <c r="D12">
        <f>'1.2选修成绩'!C13</f>
        <v>76</v>
      </c>
      <c r="E12">
        <f>'1.3智育加分'!C11</f>
        <v>0</v>
      </c>
      <c r="F12">
        <f t="shared" si="0"/>
        <v>80.2421052631579</v>
      </c>
      <c r="G12" s="499">
        <f>'1.1必修成绩'!E13</f>
        <v>0.631578947368421</v>
      </c>
      <c r="H12">
        <f>'1.1必修成绩'!F13</f>
        <v>0</v>
      </c>
    </row>
    <row r="13" spans="1:8" ht="14.25">
      <c r="A13" s="8">
        <v>2010044202</v>
      </c>
      <c r="B13" s="5" t="s">
        <v>11</v>
      </c>
      <c r="C13" s="4">
        <f>'1.1必修成绩'!C14</f>
        <v>83.90601503759399</v>
      </c>
      <c r="D13">
        <f>'1.2选修成绩'!C14</f>
        <v>84</v>
      </c>
      <c r="E13">
        <f>'1.3智育加分'!C12</f>
        <v>0</v>
      </c>
      <c r="F13">
        <f t="shared" si="0"/>
        <v>83.92481203007519</v>
      </c>
      <c r="G13" s="499">
        <f>'1.1必修成绩'!E14</f>
        <v>0.8421052631578947</v>
      </c>
      <c r="H13">
        <f>'1.1必修成绩'!F14</f>
        <v>0</v>
      </c>
    </row>
    <row r="14" spans="1:8" ht="14.25">
      <c r="A14" s="8">
        <v>2010044214</v>
      </c>
      <c r="B14" s="5" t="s">
        <v>12</v>
      </c>
      <c r="C14" s="4">
        <f>'1.1必修成绩'!C15</f>
        <v>78.67293233082705</v>
      </c>
      <c r="D14">
        <f>'1.2选修成绩'!C15</f>
        <v>80</v>
      </c>
      <c r="E14">
        <f>'1.3智育加分'!C13</f>
        <v>0</v>
      </c>
      <c r="F14">
        <f t="shared" si="0"/>
        <v>78.93834586466164</v>
      </c>
      <c r="G14" s="499">
        <f>'1.1必修成绩'!E15</f>
        <v>0.631578947368421</v>
      </c>
      <c r="H14">
        <f>'1.1必修成绩'!F15</f>
        <v>0</v>
      </c>
    </row>
    <row r="15" spans="1:8" ht="14.25">
      <c r="A15" s="8">
        <v>2010052309</v>
      </c>
      <c r="B15" s="5" t="s">
        <v>13</v>
      </c>
      <c r="C15" s="4">
        <f>'1.1必修成绩'!C16</f>
        <v>78.6672932330827</v>
      </c>
      <c r="D15">
        <f>'1.2选修成绩'!C16</f>
        <v>84.8</v>
      </c>
      <c r="E15">
        <f>'1.3智育加分'!C14</f>
        <v>0</v>
      </c>
      <c r="F15">
        <f t="shared" si="0"/>
        <v>79.89383458646617</v>
      </c>
      <c r="G15" s="499">
        <f>'1.1必修成绩'!E16</f>
        <v>0.6842105263157895</v>
      </c>
      <c r="H15">
        <f>'1.1必修成绩'!F16</f>
        <v>0</v>
      </c>
    </row>
    <row r="16" spans="1:8" ht="14.25">
      <c r="A16" s="8">
        <v>2010052326</v>
      </c>
      <c r="B16" s="5" t="s">
        <v>14</v>
      </c>
      <c r="C16" s="4">
        <f>'1.1必修成绩'!C17</f>
        <v>84.00751879699247</v>
      </c>
      <c r="D16">
        <f>'1.2选修成绩'!C17</f>
        <v>83.33333333333333</v>
      </c>
      <c r="E16">
        <f>'1.3智育加分'!C15</f>
        <v>0</v>
      </c>
      <c r="F16">
        <f t="shared" si="0"/>
        <v>83.87268170426066</v>
      </c>
      <c r="G16" s="499">
        <f>'1.1必修成绩'!E17</f>
        <v>0.8421052631578947</v>
      </c>
      <c r="H16">
        <f>'1.1必修成绩'!F17</f>
        <v>0</v>
      </c>
    </row>
    <row r="17" spans="1:8" ht="14.25">
      <c r="A17" s="8">
        <v>2010052327</v>
      </c>
      <c r="B17" s="5" t="s">
        <v>15</v>
      </c>
      <c r="C17" s="4">
        <f>'1.1必修成绩'!C18</f>
        <v>89.08458646616542</v>
      </c>
      <c r="D17">
        <f>'1.2选修成绩'!C18</f>
        <v>87.33333333333333</v>
      </c>
      <c r="E17">
        <f>'1.3智育加分'!C16</f>
        <v>0</v>
      </c>
      <c r="F17">
        <f t="shared" si="0"/>
        <v>88.73433583959901</v>
      </c>
      <c r="G17" s="499">
        <f>'1.1必修成绩'!E18</f>
        <v>0.8421052631578947</v>
      </c>
      <c r="H17">
        <f>'1.1必修成绩'!F18</f>
        <v>0</v>
      </c>
    </row>
    <row r="18" spans="1:8" ht="14.25">
      <c r="A18" s="8">
        <v>2010053210</v>
      </c>
      <c r="B18" s="5" t="s">
        <v>16</v>
      </c>
      <c r="C18" s="4">
        <f>'1.1必修成绩'!C19</f>
        <v>84.42857142857143</v>
      </c>
      <c r="D18">
        <f>'1.2选修成绩'!C19</f>
        <v>80</v>
      </c>
      <c r="E18">
        <f>'1.3智育加分'!C17</f>
        <v>0</v>
      </c>
      <c r="F18">
        <f t="shared" si="0"/>
        <v>83.54285714285714</v>
      </c>
      <c r="G18" s="499">
        <f>'1.1必修成绩'!E19</f>
        <v>0.8421052631578947</v>
      </c>
      <c r="H18">
        <f>'1.1必修成绩'!F19</f>
        <v>0</v>
      </c>
    </row>
    <row r="19" spans="1:8" ht="14.25">
      <c r="A19" s="8">
        <v>2010053228</v>
      </c>
      <c r="B19" s="5" t="s">
        <v>17</v>
      </c>
      <c r="C19" s="4">
        <f>'1.1必修成绩'!C20</f>
        <v>84.70488721804512</v>
      </c>
      <c r="D19">
        <f>'1.2选修成绩'!C20</f>
        <v>85.71428571428571</v>
      </c>
      <c r="E19">
        <f>'1.3智育加分'!C18</f>
        <v>0</v>
      </c>
      <c r="F19">
        <f t="shared" si="0"/>
        <v>84.90676691729324</v>
      </c>
      <c r="G19" s="499">
        <f>'1.1必修成绩'!E20</f>
        <v>0.7368421052631579</v>
      </c>
      <c r="H19">
        <f>'1.1必修成绩'!F20</f>
        <v>0</v>
      </c>
    </row>
    <row r="20" spans="1:8" ht="14.25">
      <c r="A20" s="8">
        <v>2010061212</v>
      </c>
      <c r="B20" s="5" t="s">
        <v>18</v>
      </c>
      <c r="C20" s="4">
        <f>'1.1必修成绩'!C21</f>
        <v>76.23872180451127</v>
      </c>
      <c r="D20">
        <f>'1.2选修成绩'!C21</f>
        <v>84</v>
      </c>
      <c r="E20">
        <f>'1.3智育加分'!C19</f>
        <v>0</v>
      </c>
      <c r="F20">
        <f t="shared" si="0"/>
        <v>77.79097744360902</v>
      </c>
      <c r="G20" s="499">
        <f>'1.1必修成绩'!E21</f>
        <v>0.631578947368421</v>
      </c>
      <c r="H20">
        <f>'1.1必修成绩'!F21</f>
        <v>0</v>
      </c>
    </row>
    <row r="21" spans="1:8" ht="14.25">
      <c r="A21" s="8">
        <v>2010061223</v>
      </c>
      <c r="B21" s="5" t="s">
        <v>19</v>
      </c>
      <c r="C21" s="4">
        <f>'1.1必修成绩'!C22</f>
        <v>78.43609022556392</v>
      </c>
      <c r="D21">
        <f>'1.2选修成绩'!C22</f>
        <v>60</v>
      </c>
      <c r="E21">
        <f>'1.3智育加分'!C20</f>
        <v>0</v>
      </c>
      <c r="F21">
        <f t="shared" si="0"/>
        <v>74.74887218045114</v>
      </c>
      <c r="G21" s="499">
        <f>'1.1必修成绩'!E22</f>
        <v>0.631578947368421</v>
      </c>
      <c r="H21">
        <f>'1.1必修成绩'!F22</f>
        <v>0</v>
      </c>
    </row>
    <row r="22" spans="1:8" ht="14.25">
      <c r="A22" s="9">
        <v>2010062119</v>
      </c>
      <c r="B22" s="5" t="s">
        <v>20</v>
      </c>
      <c r="C22" s="4">
        <f>'1.1必修成绩'!C23</f>
        <v>73.68359375</v>
      </c>
      <c r="D22">
        <f>'1.2选修成绩'!C23</f>
        <v>77.33333333333333</v>
      </c>
      <c r="E22">
        <f>'1.3智育加分'!C21</f>
        <v>0</v>
      </c>
      <c r="F22">
        <f t="shared" si="0"/>
        <v>74.41354166666667</v>
      </c>
      <c r="G22" s="499">
        <f>'1.1必修成绩'!E23</f>
        <v>0.2777777777777778</v>
      </c>
      <c r="H22">
        <f>'1.1必修成绩'!F23</f>
        <v>0</v>
      </c>
    </row>
    <row r="23" spans="1:8" ht="14.25">
      <c r="A23" s="9">
        <v>2010062223</v>
      </c>
      <c r="B23" s="5" t="s">
        <v>21</v>
      </c>
      <c r="C23" s="4">
        <f>'1.1必修成绩'!C24</f>
        <v>76.13345864661655</v>
      </c>
      <c r="D23">
        <f>'1.2选修成绩'!C24</f>
        <v>84</v>
      </c>
      <c r="E23">
        <f>'1.3智育加分'!C22</f>
        <v>0</v>
      </c>
      <c r="F23">
        <f t="shared" si="0"/>
        <v>77.70676691729324</v>
      </c>
      <c r="G23" s="499">
        <f>'1.1必修成绩'!E24</f>
        <v>0.5263157894736842</v>
      </c>
      <c r="H23">
        <f>'1.1必修成绩'!F24</f>
        <v>0</v>
      </c>
    </row>
    <row r="24" spans="1:8" ht="14.25">
      <c r="A24" s="9">
        <v>2010063108</v>
      </c>
      <c r="B24" s="5" t="s">
        <v>22</v>
      </c>
      <c r="C24" s="4">
        <f>'1.1必修成绩'!C25</f>
        <v>86.46052631578947</v>
      </c>
      <c r="D24">
        <f>'1.2选修成绩'!C25</f>
        <v>80</v>
      </c>
      <c r="E24">
        <f>'1.3智育加分'!C23</f>
        <v>0</v>
      </c>
      <c r="F24">
        <f t="shared" si="0"/>
        <v>85.16842105263157</v>
      </c>
      <c r="G24" s="499">
        <f>'1.1必修成绩'!E25</f>
        <v>0.8421052631578947</v>
      </c>
      <c r="H24">
        <f>'1.1必修成绩'!F25</f>
        <v>0</v>
      </c>
    </row>
    <row r="25" spans="1:8" ht="14.25">
      <c r="A25" s="9">
        <v>2010063112</v>
      </c>
      <c r="B25" s="5" t="s">
        <v>23</v>
      </c>
      <c r="C25" s="4">
        <f>'1.1必修成绩'!C26</f>
        <v>86.91804511278195</v>
      </c>
      <c r="D25">
        <f>'1.2选修成绩'!C26</f>
        <v>80</v>
      </c>
      <c r="E25">
        <f>'1.3智育加分'!C24</f>
        <v>0</v>
      </c>
      <c r="F25">
        <f t="shared" si="0"/>
        <v>85.53443609022557</v>
      </c>
      <c r="G25" s="499">
        <f>'1.1必修成绩'!E26</f>
        <v>0.8421052631578947</v>
      </c>
      <c r="H25">
        <f>'1.1必修成绩'!F26</f>
        <v>0</v>
      </c>
    </row>
    <row r="26" spans="1:8" ht="14.25">
      <c r="A26" s="9">
        <v>2010063229</v>
      </c>
      <c r="B26" s="5" t="s">
        <v>24</v>
      </c>
      <c r="C26" s="4">
        <f>'1.1必修成绩'!C27</f>
        <v>86.83646616541353</v>
      </c>
      <c r="D26">
        <f>'1.2选修成绩'!C27</f>
        <v>72</v>
      </c>
      <c r="E26">
        <f>'1.3智育加分'!C25</f>
        <v>0</v>
      </c>
      <c r="F26">
        <f t="shared" si="0"/>
        <v>83.86917293233083</v>
      </c>
      <c r="G26" s="499">
        <f>'1.1必修成绩'!E27</f>
        <v>0.8947368421052632</v>
      </c>
      <c r="H26">
        <f>'1.1必修成绩'!F27</f>
        <v>0</v>
      </c>
    </row>
    <row r="27" spans="1:8" ht="14.25">
      <c r="A27" s="9">
        <v>2010072205</v>
      </c>
      <c r="B27" s="5" t="s">
        <v>25</v>
      </c>
      <c r="C27" s="4">
        <f>'1.1必修成绩'!C28</f>
        <v>86.86278195488723</v>
      </c>
      <c r="D27">
        <f>'1.2选修成绩'!C28</f>
        <v>88</v>
      </c>
      <c r="E27">
        <f>'1.3智育加分'!C26</f>
        <v>0</v>
      </c>
      <c r="F27">
        <f t="shared" si="0"/>
        <v>87.0902255639098</v>
      </c>
      <c r="G27" s="499">
        <f>'1.1必修成绩'!E28</f>
        <v>0.8947368421052632</v>
      </c>
      <c r="H27">
        <f>'1.1必修成绩'!F28</f>
        <v>0</v>
      </c>
    </row>
    <row r="28" spans="1:8" ht="14.25">
      <c r="A28" s="9">
        <v>2010074119</v>
      </c>
      <c r="B28" s="5" t="s">
        <v>26</v>
      </c>
      <c r="C28" s="4">
        <f>'1.1必修成绩'!C29</f>
        <v>83.22744360902254</v>
      </c>
      <c r="D28">
        <f>'1.2选修成绩'!C29</f>
        <v>68</v>
      </c>
      <c r="E28">
        <f>'1.3智育加分'!C27</f>
        <v>0</v>
      </c>
      <c r="F28">
        <f t="shared" si="0"/>
        <v>80.18195488721804</v>
      </c>
      <c r="G28" s="499">
        <f>'1.1必修成绩'!E29</f>
        <v>0.7368421052631579</v>
      </c>
      <c r="H28">
        <f>'1.1必修成绩'!F29</f>
        <v>0</v>
      </c>
    </row>
    <row r="29" spans="1:3" ht="14.25">
      <c r="A29" s="4"/>
      <c r="B29" s="4"/>
      <c r="C29" s="4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workbookViewId="0" topLeftCell="A1">
      <selection activeCell="C23" sqref="C23"/>
    </sheetView>
  </sheetViews>
  <sheetFormatPr defaultColWidth="9.00390625" defaultRowHeight="14.25"/>
  <cols>
    <col min="1" max="1" width="11.375" style="0" customWidth="1"/>
    <col min="2" max="3" width="10.00390625" style="0" customWidth="1"/>
    <col min="4" max="4" width="13.375" style="0" customWidth="1"/>
    <col min="5" max="5" width="8.875" style="0" customWidth="1"/>
    <col min="6" max="6" width="12.00390625" style="0" customWidth="1"/>
    <col min="7" max="7" width="10.375" style="0" customWidth="1"/>
    <col min="9" max="9" width="10.875" style="0" customWidth="1"/>
    <col min="27" max="27" width="10.75390625" style="0" customWidth="1"/>
  </cols>
  <sheetData>
    <row r="1" spans="1:29" ht="15">
      <c r="A1" t="s">
        <v>56</v>
      </c>
      <c r="B1" s="6">
        <f>SUM(G2+H2+I2+J2+K2+L2+M2+N2+O2+P2++Q2+R2+S2+T2+U2+V2*1.15+W2*1.15+X2+AA2)</f>
        <v>53.2</v>
      </c>
      <c r="C1" t="s">
        <v>64</v>
      </c>
      <c r="D1" s="6">
        <v>19</v>
      </c>
      <c r="E1" s="6"/>
      <c r="F1" s="6"/>
      <c r="G1" s="10" t="s">
        <v>35</v>
      </c>
      <c r="H1" s="11" t="s">
        <v>36</v>
      </c>
      <c r="I1" s="11" t="s">
        <v>37</v>
      </c>
      <c r="J1" s="11" t="s">
        <v>38</v>
      </c>
      <c r="K1" s="11" t="s">
        <v>39</v>
      </c>
      <c r="L1" s="11" t="s">
        <v>40</v>
      </c>
      <c r="M1" s="11" t="s">
        <v>41</v>
      </c>
      <c r="N1" s="11" t="s">
        <v>42</v>
      </c>
      <c r="O1" s="11" t="s">
        <v>43</v>
      </c>
      <c r="P1" s="11" t="s">
        <v>44</v>
      </c>
      <c r="Q1" s="11" t="s">
        <v>45</v>
      </c>
      <c r="R1" s="11" t="s">
        <v>46</v>
      </c>
      <c r="S1" s="11" t="s">
        <v>47</v>
      </c>
      <c r="T1" s="11" t="s">
        <v>48</v>
      </c>
      <c r="U1" s="11" t="s">
        <v>49</v>
      </c>
      <c r="V1" s="11" t="s">
        <v>50</v>
      </c>
      <c r="W1" s="11" t="s">
        <v>51</v>
      </c>
      <c r="X1" s="11" t="s">
        <v>52</v>
      </c>
      <c r="Y1" s="11" t="s">
        <v>53</v>
      </c>
      <c r="Z1" s="11" t="s">
        <v>54</v>
      </c>
      <c r="AA1" s="11" t="s">
        <v>55</v>
      </c>
      <c r="AB1" s="95" t="s">
        <v>62</v>
      </c>
      <c r="AC1" s="95" t="s">
        <v>63</v>
      </c>
    </row>
    <row r="2" spans="1:29" ht="14.25">
      <c r="A2" s="6" t="s">
        <v>27</v>
      </c>
      <c r="B2" s="6" t="s">
        <v>28</v>
      </c>
      <c r="C2" t="s">
        <v>58</v>
      </c>
      <c r="D2" t="s">
        <v>59</v>
      </c>
      <c r="E2" t="s">
        <v>34</v>
      </c>
      <c r="F2" t="s">
        <v>176</v>
      </c>
      <c r="G2" s="12">
        <v>1</v>
      </c>
      <c r="H2" s="12">
        <v>2.5</v>
      </c>
      <c r="I2" s="12">
        <v>1.5</v>
      </c>
      <c r="J2" s="12">
        <v>1</v>
      </c>
      <c r="K2" s="12">
        <v>6</v>
      </c>
      <c r="L2" s="12">
        <v>6</v>
      </c>
      <c r="M2" s="12">
        <v>2.5</v>
      </c>
      <c r="N2" s="12">
        <v>4.5</v>
      </c>
      <c r="O2" s="12">
        <v>3</v>
      </c>
      <c r="P2" s="12">
        <v>4</v>
      </c>
      <c r="Q2" s="12">
        <v>2</v>
      </c>
      <c r="R2" s="12">
        <v>2</v>
      </c>
      <c r="S2" s="12">
        <v>3</v>
      </c>
      <c r="T2" s="12">
        <v>1</v>
      </c>
      <c r="U2" s="12">
        <v>1</v>
      </c>
      <c r="V2" s="12">
        <v>4</v>
      </c>
      <c r="W2" s="12">
        <v>4</v>
      </c>
      <c r="X2" s="12">
        <v>2</v>
      </c>
      <c r="Y2" s="12">
        <v>1</v>
      </c>
      <c r="Z2" s="12">
        <v>2</v>
      </c>
      <c r="AA2" s="12">
        <v>1</v>
      </c>
      <c r="AB2" s="95">
        <v>1</v>
      </c>
      <c r="AC2" s="95">
        <v>1</v>
      </c>
    </row>
    <row r="3" spans="1:30" ht="14.25">
      <c r="A3" s="7">
        <v>2010031215</v>
      </c>
      <c r="B3" s="5" t="s">
        <v>0</v>
      </c>
      <c r="C3" s="5">
        <f>(G3*1+H3*2.5+I3*1.5+J3*1+K3*6+L3*6+M3*2.5+N3*4.5+O3*3+P3*4+Q3*2+R3*2+S3*3+75*1+75*1+V3*4*1.15+W3*4*1.15+X3*2+Y3*1)/53.2</f>
        <v>76.18045112781955</v>
      </c>
      <c r="D3" s="5">
        <f>COUNTIF(G3:AC3,"&gt;=80")</f>
        <v>10</v>
      </c>
      <c r="E3" s="498">
        <f>D3/19</f>
        <v>0.5263157894736842</v>
      </c>
      <c r="F3" s="514">
        <f>COUNTIF(G3:AC3,"&lt;60")</f>
        <v>0</v>
      </c>
      <c r="G3" s="14">
        <v>98</v>
      </c>
      <c r="H3" s="15">
        <v>84</v>
      </c>
      <c r="I3" s="16">
        <v>77</v>
      </c>
      <c r="J3" s="17">
        <v>76</v>
      </c>
      <c r="K3" s="18">
        <v>60</v>
      </c>
      <c r="L3" s="19">
        <v>80</v>
      </c>
      <c r="M3" s="20">
        <v>82</v>
      </c>
      <c r="N3" s="21">
        <v>71</v>
      </c>
      <c r="O3" s="22">
        <v>67</v>
      </c>
      <c r="P3" s="23">
        <v>75</v>
      </c>
      <c r="Q3" s="24">
        <v>94</v>
      </c>
      <c r="R3" s="25">
        <v>92</v>
      </c>
      <c r="S3" s="26">
        <v>81</v>
      </c>
      <c r="T3" s="27" t="s">
        <v>60</v>
      </c>
      <c r="U3" s="28" t="s">
        <v>60</v>
      </c>
      <c r="V3" s="29">
        <v>80</v>
      </c>
      <c r="W3" s="30">
        <v>68</v>
      </c>
      <c r="X3" s="31">
        <v>87</v>
      </c>
      <c r="Y3" s="32">
        <v>68</v>
      </c>
      <c r="Z3" s="33" t="s">
        <v>61</v>
      </c>
      <c r="AA3" s="34" t="s">
        <v>61</v>
      </c>
      <c r="AB3" s="95">
        <v>71</v>
      </c>
      <c r="AC3" s="95">
        <v>90</v>
      </c>
      <c r="AD3" s="13"/>
    </row>
    <row r="4" spans="1:30" ht="14.25">
      <c r="A4" s="7">
        <v>2010031231</v>
      </c>
      <c r="B4" s="5" t="s">
        <v>1</v>
      </c>
      <c r="C4" s="5">
        <f>(G4*1+H4*2.5+I4*1.5+J4*1+K4*6+L4*6+M4*2.5+N4*4.5+O4*3+P4*4+Q4*2+R4*2+S4*3+75*1+75*1+V4*4*1.15+W4*4*1.15+X4*2+Y4*1)/53.2</f>
        <v>86.89661654135337</v>
      </c>
      <c r="D4" s="5">
        <f aca="true" t="shared" si="0" ref="D4:D28">COUNTIF(G4:AC4,"&gt;=80")</f>
        <v>15</v>
      </c>
      <c r="E4" s="498">
        <f aca="true" t="shared" si="1" ref="E4:E29">D4/19</f>
        <v>0.7894736842105263</v>
      </c>
      <c r="F4" s="514">
        <f aca="true" t="shared" si="2" ref="F4:F29">COUNTIF(G4:AC4,"&lt;60")</f>
        <v>0</v>
      </c>
      <c r="G4" s="35">
        <v>78</v>
      </c>
      <c r="H4" s="36">
        <v>77</v>
      </c>
      <c r="I4" s="37">
        <v>90</v>
      </c>
      <c r="J4" s="38">
        <v>84</v>
      </c>
      <c r="K4" s="39">
        <v>94</v>
      </c>
      <c r="L4" s="40">
        <v>94</v>
      </c>
      <c r="M4" s="41">
        <v>84</v>
      </c>
      <c r="N4" s="42">
        <v>96</v>
      </c>
      <c r="O4" s="43">
        <v>85</v>
      </c>
      <c r="P4" s="44">
        <v>94</v>
      </c>
      <c r="Q4" s="45">
        <v>91</v>
      </c>
      <c r="R4" s="46">
        <v>90</v>
      </c>
      <c r="S4" s="47">
        <v>88</v>
      </c>
      <c r="T4" s="48" t="s">
        <v>60</v>
      </c>
      <c r="U4" s="49" t="s">
        <v>60</v>
      </c>
      <c r="V4" s="50">
        <v>75</v>
      </c>
      <c r="W4" s="51">
        <v>79</v>
      </c>
      <c r="X4" s="52">
        <v>83</v>
      </c>
      <c r="Y4" s="53">
        <v>82</v>
      </c>
      <c r="Z4" s="54" t="s">
        <v>61</v>
      </c>
      <c r="AA4" s="55" t="s">
        <v>61</v>
      </c>
      <c r="AB4" s="95">
        <v>86</v>
      </c>
      <c r="AC4" s="95">
        <v>89</v>
      </c>
      <c r="AD4" s="13"/>
    </row>
    <row r="5" spans="1:30" ht="14.25">
      <c r="A5" s="7">
        <v>2010031306</v>
      </c>
      <c r="B5" s="5" t="s">
        <v>2</v>
      </c>
      <c r="C5" s="5">
        <f>(G5*1+H5*2.5+I5*1.5+J5*1+K5*6+L5*6+M5*2.5+N5*4.5+O5*3+P5*4+Q5*2+R5*2+S5*3+75*1+75*1+V5*4*1.15+W5*4*1.15+X5*2+Y5*1+Z5*2)/55.2</f>
        <v>74.89492753623188</v>
      </c>
      <c r="D5" s="5">
        <f t="shared" si="0"/>
        <v>11</v>
      </c>
      <c r="E5" s="498">
        <f>D5/20</f>
        <v>0.55</v>
      </c>
      <c r="F5" s="514">
        <f t="shared" si="2"/>
        <v>0</v>
      </c>
      <c r="G5" s="56">
        <v>80</v>
      </c>
      <c r="H5" s="57">
        <v>86</v>
      </c>
      <c r="I5" s="58">
        <v>66</v>
      </c>
      <c r="J5" s="59">
        <v>83</v>
      </c>
      <c r="K5" s="60">
        <v>60</v>
      </c>
      <c r="L5" s="61">
        <v>64</v>
      </c>
      <c r="M5" s="62">
        <v>83</v>
      </c>
      <c r="N5" s="63">
        <v>85</v>
      </c>
      <c r="O5" s="64">
        <v>86</v>
      </c>
      <c r="P5" s="65">
        <v>70</v>
      </c>
      <c r="Q5" s="66">
        <v>93</v>
      </c>
      <c r="R5" s="67">
        <v>84</v>
      </c>
      <c r="S5" s="68">
        <v>68</v>
      </c>
      <c r="T5" s="69" t="s">
        <v>60</v>
      </c>
      <c r="U5" s="70" t="s">
        <v>60</v>
      </c>
      <c r="V5" s="71">
        <v>76</v>
      </c>
      <c r="W5" s="72">
        <v>71</v>
      </c>
      <c r="X5" s="73">
        <v>84</v>
      </c>
      <c r="Y5" s="74">
        <v>81</v>
      </c>
      <c r="Z5" s="75">
        <v>76</v>
      </c>
      <c r="AA5" s="76" t="s">
        <v>61</v>
      </c>
      <c r="AB5" s="95">
        <v>67</v>
      </c>
      <c r="AC5" s="95">
        <v>85</v>
      </c>
      <c r="AD5" s="13"/>
    </row>
    <row r="6" spans="1:30" ht="14.25">
      <c r="A6" s="7">
        <v>2010031318</v>
      </c>
      <c r="B6" s="5" t="s">
        <v>3</v>
      </c>
      <c r="C6" s="5">
        <f aca="true" t="shared" si="3" ref="C6:C29">(G6*1+H6*2.5+I6*1.5+J6*1+K6*6+L6*6+M6*2.5+N6*4.5+O6*3+P6*4+Q6*2+R6*2+S6*3+75*1+75*1+V6*4*1.15+W6*4*1.15+X6*2+Y6*1)/53.2</f>
        <v>81.00375939849623</v>
      </c>
      <c r="D6" s="5">
        <f t="shared" si="0"/>
        <v>11</v>
      </c>
      <c r="E6" s="498">
        <f t="shared" si="1"/>
        <v>0.5789473684210527</v>
      </c>
      <c r="F6" s="514">
        <f t="shared" si="2"/>
        <v>0</v>
      </c>
      <c r="G6" s="77">
        <v>98</v>
      </c>
      <c r="H6" s="78">
        <v>76</v>
      </c>
      <c r="I6" s="79">
        <v>79</v>
      </c>
      <c r="J6" s="80">
        <v>73</v>
      </c>
      <c r="K6" s="81">
        <v>74</v>
      </c>
      <c r="L6" s="82">
        <v>81</v>
      </c>
      <c r="M6" s="83">
        <v>87</v>
      </c>
      <c r="N6" s="84">
        <v>82</v>
      </c>
      <c r="O6" s="85">
        <v>91</v>
      </c>
      <c r="P6" s="86">
        <v>87</v>
      </c>
      <c r="Q6" s="87">
        <v>87</v>
      </c>
      <c r="R6" s="88">
        <v>90</v>
      </c>
      <c r="S6" s="89">
        <v>88</v>
      </c>
      <c r="T6" s="90" t="s">
        <v>60</v>
      </c>
      <c r="U6" s="91" t="s">
        <v>60</v>
      </c>
      <c r="V6" s="92">
        <v>74</v>
      </c>
      <c r="W6" s="93">
        <v>75</v>
      </c>
      <c r="X6" s="94">
        <v>85</v>
      </c>
      <c r="Y6" s="95">
        <v>69</v>
      </c>
      <c r="Z6" s="96" t="s">
        <v>61</v>
      </c>
      <c r="AA6" s="97" t="s">
        <v>61</v>
      </c>
      <c r="AB6" s="95">
        <v>71</v>
      </c>
      <c r="AC6" s="95">
        <v>92</v>
      </c>
      <c r="AD6" s="13"/>
    </row>
    <row r="7" spans="1:30" ht="14.25">
      <c r="A7" s="7">
        <v>2010031321</v>
      </c>
      <c r="B7" s="5" t="s">
        <v>4</v>
      </c>
      <c r="C7" s="5">
        <f>(G7*1+H7*2.5+I7*1.5+J7*1+K7*6+L7*6+M7*2.5+N7*4.5+O7*3+P7*4+Q7*2+R7*2+S7*3+75*1+75*1+V7*4*1.15+W7*4*1.15+X7*2+Y7*1+Z7*2)/55.2</f>
        <v>78.43115942028984</v>
      </c>
      <c r="D7" s="5">
        <f t="shared" si="0"/>
        <v>13</v>
      </c>
      <c r="E7" s="498">
        <f>D7/20</f>
        <v>0.65</v>
      </c>
      <c r="F7" s="514">
        <f t="shared" si="2"/>
        <v>0</v>
      </c>
      <c r="G7" s="98">
        <v>99</v>
      </c>
      <c r="H7" s="99">
        <v>99</v>
      </c>
      <c r="I7" s="100">
        <v>76</v>
      </c>
      <c r="J7" s="101">
        <v>95</v>
      </c>
      <c r="K7" s="102">
        <v>60</v>
      </c>
      <c r="L7" s="103">
        <v>91</v>
      </c>
      <c r="M7" s="104">
        <v>86</v>
      </c>
      <c r="N7" s="105">
        <v>63</v>
      </c>
      <c r="O7" s="106">
        <v>81</v>
      </c>
      <c r="P7" s="107">
        <v>87</v>
      </c>
      <c r="Q7" s="108">
        <v>83</v>
      </c>
      <c r="R7" s="109">
        <v>92</v>
      </c>
      <c r="S7" s="110">
        <v>74</v>
      </c>
      <c r="T7" s="111" t="s">
        <v>60</v>
      </c>
      <c r="U7" s="112" t="s">
        <v>60</v>
      </c>
      <c r="V7" s="113">
        <v>62</v>
      </c>
      <c r="W7" s="114">
        <v>72</v>
      </c>
      <c r="X7" s="115">
        <v>91</v>
      </c>
      <c r="Y7" s="116">
        <v>88</v>
      </c>
      <c r="Z7" s="117">
        <v>85</v>
      </c>
      <c r="AA7" s="118" t="s">
        <v>61</v>
      </c>
      <c r="AB7" s="95">
        <v>68</v>
      </c>
      <c r="AC7" s="95">
        <v>95</v>
      </c>
      <c r="AD7" s="13"/>
    </row>
    <row r="8" spans="1:30" ht="14.25">
      <c r="A8" s="7">
        <v>2010031326</v>
      </c>
      <c r="B8" s="5" t="s">
        <v>5</v>
      </c>
      <c r="C8" s="5">
        <f t="shared" si="3"/>
        <v>76.6672932330827</v>
      </c>
      <c r="D8" s="5">
        <f t="shared" si="0"/>
        <v>11</v>
      </c>
      <c r="E8" s="498">
        <f t="shared" si="1"/>
        <v>0.5789473684210527</v>
      </c>
      <c r="F8" s="514">
        <f t="shared" si="2"/>
        <v>0</v>
      </c>
      <c r="G8" s="119">
        <v>93</v>
      </c>
      <c r="H8" s="120">
        <v>69</v>
      </c>
      <c r="I8" s="121">
        <v>77</v>
      </c>
      <c r="J8" s="122">
        <v>96</v>
      </c>
      <c r="K8" s="123">
        <v>66</v>
      </c>
      <c r="L8" s="124">
        <v>60</v>
      </c>
      <c r="M8" s="125">
        <v>79</v>
      </c>
      <c r="N8" s="126">
        <v>78</v>
      </c>
      <c r="O8" s="127">
        <v>84</v>
      </c>
      <c r="P8" s="128">
        <v>87</v>
      </c>
      <c r="Q8" s="129">
        <v>85</v>
      </c>
      <c r="R8" s="130">
        <v>82</v>
      </c>
      <c r="S8" s="131">
        <v>84</v>
      </c>
      <c r="T8" s="132" t="s">
        <v>60</v>
      </c>
      <c r="U8" s="133" t="s">
        <v>60</v>
      </c>
      <c r="V8" s="134">
        <v>81</v>
      </c>
      <c r="W8" s="135">
        <v>71</v>
      </c>
      <c r="X8" s="136">
        <v>86</v>
      </c>
      <c r="Y8" s="137">
        <v>90</v>
      </c>
      <c r="Z8" s="138" t="s">
        <v>61</v>
      </c>
      <c r="AA8" s="139" t="s">
        <v>61</v>
      </c>
      <c r="AB8" s="95">
        <v>78</v>
      </c>
      <c r="AC8" s="95">
        <v>87</v>
      </c>
      <c r="AD8" s="13"/>
    </row>
    <row r="9" spans="1:30" ht="14.25">
      <c r="A9" s="7">
        <v>2010032323</v>
      </c>
      <c r="B9" s="5" t="s">
        <v>6</v>
      </c>
      <c r="C9" s="5">
        <f t="shared" si="3"/>
        <v>83.84210526315789</v>
      </c>
      <c r="D9" s="5">
        <f t="shared" si="0"/>
        <v>18</v>
      </c>
      <c r="E9" s="498">
        <f t="shared" si="1"/>
        <v>0.9473684210526315</v>
      </c>
      <c r="F9" s="514">
        <f t="shared" si="2"/>
        <v>0</v>
      </c>
      <c r="G9" s="140">
        <v>93</v>
      </c>
      <c r="H9" s="141">
        <v>81</v>
      </c>
      <c r="I9" s="142">
        <v>82</v>
      </c>
      <c r="J9" s="143">
        <v>90</v>
      </c>
      <c r="K9" s="144">
        <v>84</v>
      </c>
      <c r="L9" s="145">
        <v>83</v>
      </c>
      <c r="M9" s="146">
        <v>86</v>
      </c>
      <c r="N9" s="147">
        <v>91</v>
      </c>
      <c r="O9" s="148">
        <v>65</v>
      </c>
      <c r="P9" s="149">
        <v>91</v>
      </c>
      <c r="Q9" s="150">
        <v>87</v>
      </c>
      <c r="R9" s="151">
        <v>90</v>
      </c>
      <c r="S9" s="152">
        <v>83</v>
      </c>
      <c r="T9" s="153" t="s">
        <v>60</v>
      </c>
      <c r="U9" s="154" t="s">
        <v>60</v>
      </c>
      <c r="V9" s="155">
        <v>84</v>
      </c>
      <c r="W9" s="156">
        <v>80</v>
      </c>
      <c r="X9" s="157">
        <v>88</v>
      </c>
      <c r="Y9" s="158">
        <v>83</v>
      </c>
      <c r="Z9" s="159" t="s">
        <v>61</v>
      </c>
      <c r="AA9" s="160" t="s">
        <v>61</v>
      </c>
      <c r="AB9" s="95">
        <v>92</v>
      </c>
      <c r="AC9" s="95">
        <v>93</v>
      </c>
      <c r="AD9" s="13"/>
    </row>
    <row r="10" spans="1:30" ht="14.25">
      <c r="A10" s="7">
        <v>2010033121</v>
      </c>
      <c r="B10" s="5" t="s">
        <v>7</v>
      </c>
      <c r="C10" s="5">
        <f t="shared" si="3"/>
        <v>73.5375939849624</v>
      </c>
      <c r="D10" s="5">
        <f t="shared" si="0"/>
        <v>8</v>
      </c>
      <c r="E10" s="498">
        <f t="shared" si="1"/>
        <v>0.42105263157894735</v>
      </c>
      <c r="F10" s="514">
        <f t="shared" si="2"/>
        <v>2</v>
      </c>
      <c r="G10" s="161">
        <v>40</v>
      </c>
      <c r="H10" s="162">
        <v>67</v>
      </c>
      <c r="I10" s="163">
        <v>85</v>
      </c>
      <c r="J10" s="164">
        <v>76</v>
      </c>
      <c r="K10" s="165">
        <v>71</v>
      </c>
      <c r="L10" s="166">
        <v>47</v>
      </c>
      <c r="M10" s="167">
        <v>81</v>
      </c>
      <c r="N10" s="168">
        <v>77</v>
      </c>
      <c r="O10" s="169">
        <v>75</v>
      </c>
      <c r="P10" s="170">
        <v>81</v>
      </c>
      <c r="Q10" s="171">
        <v>83</v>
      </c>
      <c r="R10" s="172">
        <v>92</v>
      </c>
      <c r="S10" s="173">
        <v>86</v>
      </c>
      <c r="T10" s="174" t="s">
        <v>60</v>
      </c>
      <c r="U10" s="175" t="s">
        <v>60</v>
      </c>
      <c r="V10" s="176">
        <v>74</v>
      </c>
      <c r="W10" s="177">
        <v>73</v>
      </c>
      <c r="X10" s="178">
        <v>92</v>
      </c>
      <c r="Y10" s="179">
        <v>77</v>
      </c>
      <c r="Z10" s="180"/>
      <c r="AA10" s="181"/>
      <c r="AB10" s="95">
        <v>62</v>
      </c>
      <c r="AC10" s="95">
        <v>81</v>
      </c>
      <c r="AD10" s="13"/>
    </row>
    <row r="11" spans="1:30" ht="14.25">
      <c r="A11" s="7">
        <v>2010042124</v>
      </c>
      <c r="B11" s="5" t="s">
        <v>8</v>
      </c>
      <c r="C11" s="5">
        <f t="shared" si="3"/>
        <v>78.06015037593983</v>
      </c>
      <c r="D11" s="5">
        <f t="shared" si="0"/>
        <v>12</v>
      </c>
      <c r="E11" s="498">
        <f t="shared" si="1"/>
        <v>0.631578947368421</v>
      </c>
      <c r="F11" s="514">
        <f t="shared" si="2"/>
        <v>0</v>
      </c>
      <c r="G11" s="182">
        <v>87</v>
      </c>
      <c r="H11" s="183">
        <v>91</v>
      </c>
      <c r="I11" s="184">
        <v>81</v>
      </c>
      <c r="J11" s="185">
        <v>67</v>
      </c>
      <c r="K11" s="186">
        <v>71</v>
      </c>
      <c r="L11" s="187">
        <v>79</v>
      </c>
      <c r="M11" s="188">
        <v>83</v>
      </c>
      <c r="N11" s="189">
        <v>83</v>
      </c>
      <c r="O11" s="190">
        <v>81</v>
      </c>
      <c r="P11" s="191">
        <v>91</v>
      </c>
      <c r="Q11" s="192">
        <v>79</v>
      </c>
      <c r="R11" s="193">
        <v>83</v>
      </c>
      <c r="S11" s="194">
        <v>74</v>
      </c>
      <c r="T11" s="195" t="s">
        <v>60</v>
      </c>
      <c r="U11" s="196" t="s">
        <v>60</v>
      </c>
      <c r="V11" s="197">
        <v>71</v>
      </c>
      <c r="W11" s="198">
        <v>62</v>
      </c>
      <c r="X11" s="199">
        <v>87</v>
      </c>
      <c r="Y11" s="200">
        <v>80</v>
      </c>
      <c r="Z11" s="201" t="s">
        <v>61</v>
      </c>
      <c r="AA11" s="202" t="s">
        <v>61</v>
      </c>
      <c r="AB11" s="95">
        <v>80</v>
      </c>
      <c r="AC11" s="95">
        <v>87</v>
      </c>
      <c r="AD11" s="13"/>
    </row>
    <row r="12" spans="1:30" ht="14.25">
      <c r="A12" s="8">
        <v>2010042229</v>
      </c>
      <c r="B12" s="5" t="s">
        <v>9</v>
      </c>
      <c r="C12" s="5">
        <f t="shared" si="3"/>
        <v>82.80451127819548</v>
      </c>
      <c r="D12" s="5">
        <f t="shared" si="0"/>
        <v>12</v>
      </c>
      <c r="E12" s="498">
        <f t="shared" si="1"/>
        <v>0.631578947368421</v>
      </c>
      <c r="F12" s="514">
        <f t="shared" si="2"/>
        <v>0</v>
      </c>
      <c r="G12" s="203">
        <v>95</v>
      </c>
      <c r="H12" s="204">
        <v>80</v>
      </c>
      <c r="I12" s="205">
        <v>76</v>
      </c>
      <c r="J12" s="206">
        <v>78</v>
      </c>
      <c r="K12" s="207">
        <v>85</v>
      </c>
      <c r="L12" s="208">
        <v>82</v>
      </c>
      <c r="M12" s="209">
        <v>83</v>
      </c>
      <c r="N12" s="210">
        <v>93</v>
      </c>
      <c r="O12" s="211">
        <v>88</v>
      </c>
      <c r="P12" s="212">
        <v>86</v>
      </c>
      <c r="Q12" s="213">
        <v>86</v>
      </c>
      <c r="R12" s="214">
        <v>88</v>
      </c>
      <c r="S12" s="215">
        <v>77</v>
      </c>
      <c r="T12" s="216" t="s">
        <v>60</v>
      </c>
      <c r="U12" s="217" t="s">
        <v>60</v>
      </c>
      <c r="V12" s="218">
        <v>76</v>
      </c>
      <c r="W12" s="219">
        <v>76</v>
      </c>
      <c r="X12" s="220">
        <v>89</v>
      </c>
      <c r="Y12" s="221">
        <v>76</v>
      </c>
      <c r="Z12" s="222" t="s">
        <v>61</v>
      </c>
      <c r="AA12" s="223" t="s">
        <v>61</v>
      </c>
      <c r="AB12" s="95">
        <v>83</v>
      </c>
      <c r="AC12" s="95">
        <v>73</v>
      </c>
      <c r="AD12" s="13"/>
    </row>
    <row r="13" spans="1:30" ht="14.25">
      <c r="A13" s="8">
        <v>2010043133</v>
      </c>
      <c r="B13" s="5" t="s">
        <v>10</v>
      </c>
      <c r="C13" s="5">
        <f t="shared" si="3"/>
        <v>81.30263157894737</v>
      </c>
      <c r="D13" s="5">
        <f t="shared" si="0"/>
        <v>12</v>
      </c>
      <c r="E13" s="498">
        <f t="shared" si="1"/>
        <v>0.631578947368421</v>
      </c>
      <c r="F13" s="514">
        <f t="shared" si="2"/>
        <v>0</v>
      </c>
      <c r="G13" s="224">
        <v>60</v>
      </c>
      <c r="H13" s="225">
        <v>74</v>
      </c>
      <c r="I13" s="226">
        <v>86</v>
      </c>
      <c r="J13" s="227">
        <v>77</v>
      </c>
      <c r="K13" s="228">
        <v>84</v>
      </c>
      <c r="L13" s="229">
        <v>77</v>
      </c>
      <c r="M13" s="230">
        <v>87</v>
      </c>
      <c r="N13" s="231">
        <v>90</v>
      </c>
      <c r="O13" s="232">
        <v>86</v>
      </c>
      <c r="P13" s="233">
        <v>90</v>
      </c>
      <c r="Q13" s="234">
        <v>90</v>
      </c>
      <c r="R13" s="235">
        <v>87</v>
      </c>
      <c r="S13" s="236">
        <v>76</v>
      </c>
      <c r="T13" s="237" t="s">
        <v>60</v>
      </c>
      <c r="U13" s="393" t="s">
        <v>60</v>
      </c>
      <c r="V13" s="393">
        <v>68</v>
      </c>
      <c r="W13" s="393">
        <v>80</v>
      </c>
      <c r="X13" s="238">
        <v>85</v>
      </c>
      <c r="Y13" s="239">
        <v>85</v>
      </c>
      <c r="Z13" s="240" t="s">
        <v>61</v>
      </c>
      <c r="AA13" s="241" t="s">
        <v>61</v>
      </c>
      <c r="AB13" s="95">
        <v>72</v>
      </c>
      <c r="AC13" s="95">
        <v>91</v>
      </c>
      <c r="AD13" s="13"/>
    </row>
    <row r="14" spans="1:30" ht="14.25">
      <c r="A14" s="8">
        <v>2010044202</v>
      </c>
      <c r="B14" s="5" t="s">
        <v>11</v>
      </c>
      <c r="C14" s="5">
        <f t="shared" si="3"/>
        <v>83.90601503759399</v>
      </c>
      <c r="D14" s="5">
        <f t="shared" si="0"/>
        <v>16</v>
      </c>
      <c r="E14" s="498">
        <f t="shared" si="1"/>
        <v>0.8421052631578947</v>
      </c>
      <c r="F14" s="514">
        <f t="shared" si="2"/>
        <v>0</v>
      </c>
      <c r="G14" s="242">
        <v>98</v>
      </c>
      <c r="H14" s="243">
        <v>84</v>
      </c>
      <c r="I14" s="244">
        <v>91</v>
      </c>
      <c r="J14" s="245">
        <v>91</v>
      </c>
      <c r="K14" s="246">
        <v>77</v>
      </c>
      <c r="L14" s="247">
        <v>83</v>
      </c>
      <c r="M14" s="248">
        <v>90</v>
      </c>
      <c r="N14" s="249">
        <v>79</v>
      </c>
      <c r="O14" s="250">
        <v>83</v>
      </c>
      <c r="P14" s="251">
        <v>97</v>
      </c>
      <c r="Q14" s="252">
        <v>97</v>
      </c>
      <c r="R14" s="253">
        <v>89</v>
      </c>
      <c r="S14" s="254">
        <v>83</v>
      </c>
      <c r="T14" s="255" t="s">
        <v>60</v>
      </c>
      <c r="U14" s="393" t="s">
        <v>60</v>
      </c>
      <c r="V14" s="393">
        <v>82</v>
      </c>
      <c r="W14" s="393">
        <v>71</v>
      </c>
      <c r="X14" s="256">
        <v>93</v>
      </c>
      <c r="Y14" s="257">
        <v>90</v>
      </c>
      <c r="Z14" s="258" t="s">
        <v>61</v>
      </c>
      <c r="AA14" s="259" t="s">
        <v>61</v>
      </c>
      <c r="AB14" s="95">
        <v>89</v>
      </c>
      <c r="AC14" s="95">
        <v>96</v>
      </c>
      <c r="AD14" s="13"/>
    </row>
    <row r="15" spans="1:30" ht="14.25">
      <c r="A15" s="8">
        <v>2010044214</v>
      </c>
      <c r="B15" s="5" t="s">
        <v>12</v>
      </c>
      <c r="C15" s="5">
        <f t="shared" si="3"/>
        <v>78.67293233082705</v>
      </c>
      <c r="D15" s="5">
        <f t="shared" si="0"/>
        <v>12</v>
      </c>
      <c r="E15" s="498">
        <f t="shared" si="1"/>
        <v>0.631578947368421</v>
      </c>
      <c r="F15" s="514">
        <f t="shared" si="2"/>
        <v>0</v>
      </c>
      <c r="G15" s="260">
        <v>98</v>
      </c>
      <c r="H15" s="261">
        <v>84</v>
      </c>
      <c r="I15" s="262">
        <v>77</v>
      </c>
      <c r="J15" s="263">
        <v>96</v>
      </c>
      <c r="K15" s="264">
        <v>72</v>
      </c>
      <c r="L15" s="265">
        <v>72</v>
      </c>
      <c r="M15" s="266">
        <v>82</v>
      </c>
      <c r="N15" s="267">
        <v>83</v>
      </c>
      <c r="O15" s="268">
        <v>81</v>
      </c>
      <c r="P15" s="269">
        <v>70</v>
      </c>
      <c r="Q15" s="270">
        <v>83</v>
      </c>
      <c r="R15" s="271">
        <v>93</v>
      </c>
      <c r="S15" s="272">
        <v>89</v>
      </c>
      <c r="T15" s="273" t="s">
        <v>60</v>
      </c>
      <c r="U15" s="393" t="s">
        <v>60</v>
      </c>
      <c r="V15" s="393">
        <v>71</v>
      </c>
      <c r="W15" s="393">
        <v>73</v>
      </c>
      <c r="X15" s="274">
        <v>88</v>
      </c>
      <c r="Y15" s="275">
        <v>93</v>
      </c>
      <c r="Z15" s="276" t="s">
        <v>61</v>
      </c>
      <c r="AA15" s="277" t="s">
        <v>61</v>
      </c>
      <c r="AB15" s="95">
        <v>75</v>
      </c>
      <c r="AC15" s="95">
        <v>89</v>
      </c>
      <c r="AD15" s="13"/>
    </row>
    <row r="16" spans="1:30" ht="14.25">
      <c r="A16" s="8">
        <v>2010052309</v>
      </c>
      <c r="B16" s="5" t="s">
        <v>13</v>
      </c>
      <c r="C16" s="5">
        <f t="shared" si="3"/>
        <v>78.6672932330827</v>
      </c>
      <c r="D16" s="5">
        <f t="shared" si="0"/>
        <v>13</v>
      </c>
      <c r="E16" s="498">
        <f t="shared" si="1"/>
        <v>0.6842105263157895</v>
      </c>
      <c r="F16" s="514">
        <f t="shared" si="2"/>
        <v>0</v>
      </c>
      <c r="G16" s="278">
        <v>94</v>
      </c>
      <c r="H16" s="279">
        <v>83</v>
      </c>
      <c r="I16" s="280">
        <v>84</v>
      </c>
      <c r="J16" s="281">
        <v>82</v>
      </c>
      <c r="K16" s="282">
        <v>87</v>
      </c>
      <c r="L16" s="283">
        <v>68</v>
      </c>
      <c r="M16" s="284">
        <v>88</v>
      </c>
      <c r="N16" s="285">
        <v>84</v>
      </c>
      <c r="O16" s="286">
        <v>70</v>
      </c>
      <c r="P16" s="287">
        <v>90</v>
      </c>
      <c r="Q16" s="288">
        <v>77</v>
      </c>
      <c r="R16" s="289">
        <v>88</v>
      </c>
      <c r="S16" s="290">
        <v>79</v>
      </c>
      <c r="T16" s="291" t="s">
        <v>60</v>
      </c>
      <c r="U16" s="393" t="s">
        <v>60</v>
      </c>
      <c r="V16" s="393">
        <v>61</v>
      </c>
      <c r="W16" s="393">
        <v>70</v>
      </c>
      <c r="X16" s="292">
        <v>84</v>
      </c>
      <c r="Y16" s="293">
        <v>90</v>
      </c>
      <c r="Z16" s="294" t="s">
        <v>61</v>
      </c>
      <c r="AA16" s="295" t="s">
        <v>61</v>
      </c>
      <c r="AB16" s="95">
        <v>81</v>
      </c>
      <c r="AC16" s="95">
        <v>95</v>
      </c>
      <c r="AD16" s="13"/>
    </row>
    <row r="17" spans="1:30" ht="14.25">
      <c r="A17" s="8">
        <v>2010052326</v>
      </c>
      <c r="B17" s="5" t="s">
        <v>14</v>
      </c>
      <c r="C17" s="5">
        <f t="shared" si="3"/>
        <v>84.00751879699247</v>
      </c>
      <c r="D17" s="5">
        <f t="shared" si="0"/>
        <v>16</v>
      </c>
      <c r="E17" s="498">
        <f t="shared" si="1"/>
        <v>0.8421052631578947</v>
      </c>
      <c r="F17" s="514">
        <f t="shared" si="2"/>
        <v>0</v>
      </c>
      <c r="G17" s="296">
        <v>90</v>
      </c>
      <c r="H17" s="297">
        <v>85</v>
      </c>
      <c r="I17" s="298">
        <v>85</v>
      </c>
      <c r="J17" s="299">
        <v>85</v>
      </c>
      <c r="K17" s="300">
        <v>74</v>
      </c>
      <c r="L17" s="301">
        <v>82</v>
      </c>
      <c r="M17" s="302">
        <v>86</v>
      </c>
      <c r="N17" s="303">
        <v>90</v>
      </c>
      <c r="O17" s="304">
        <v>78</v>
      </c>
      <c r="P17" s="305">
        <v>90</v>
      </c>
      <c r="Q17" s="306">
        <v>94</v>
      </c>
      <c r="R17" s="307">
        <v>92</v>
      </c>
      <c r="S17" s="308">
        <v>85</v>
      </c>
      <c r="T17" s="309" t="s">
        <v>60</v>
      </c>
      <c r="U17" s="310" t="s">
        <v>60</v>
      </c>
      <c r="V17" s="311">
        <v>89</v>
      </c>
      <c r="W17" s="312">
        <v>78</v>
      </c>
      <c r="X17" s="313">
        <v>85</v>
      </c>
      <c r="Y17" s="314">
        <v>89</v>
      </c>
      <c r="Z17" s="315" t="s">
        <v>61</v>
      </c>
      <c r="AA17" s="316" t="s">
        <v>61</v>
      </c>
      <c r="AB17" s="95">
        <v>80</v>
      </c>
      <c r="AC17" s="95">
        <v>93</v>
      </c>
      <c r="AD17" s="13"/>
    </row>
    <row r="18" spans="1:30" ht="14.25">
      <c r="A18" s="8">
        <v>2010052327</v>
      </c>
      <c r="B18" s="5" t="s">
        <v>15</v>
      </c>
      <c r="C18" s="5">
        <f t="shared" si="3"/>
        <v>89.08458646616542</v>
      </c>
      <c r="D18" s="5">
        <f t="shared" si="0"/>
        <v>16</v>
      </c>
      <c r="E18" s="498">
        <f t="shared" si="1"/>
        <v>0.8421052631578947</v>
      </c>
      <c r="F18" s="514">
        <f t="shared" si="2"/>
        <v>0</v>
      </c>
      <c r="G18" s="317">
        <v>90</v>
      </c>
      <c r="H18" s="318">
        <v>87</v>
      </c>
      <c r="I18" s="319">
        <v>92</v>
      </c>
      <c r="J18" s="320">
        <v>74</v>
      </c>
      <c r="K18" s="321">
        <v>92</v>
      </c>
      <c r="L18" s="322">
        <v>99</v>
      </c>
      <c r="M18" s="323">
        <v>88</v>
      </c>
      <c r="N18" s="324">
        <v>94</v>
      </c>
      <c r="O18" s="325">
        <v>78</v>
      </c>
      <c r="P18" s="326">
        <v>97</v>
      </c>
      <c r="Q18" s="327">
        <v>86</v>
      </c>
      <c r="R18" s="328">
        <v>90</v>
      </c>
      <c r="S18" s="329">
        <v>82</v>
      </c>
      <c r="T18" s="330" t="s">
        <v>60</v>
      </c>
      <c r="U18" s="331" t="s">
        <v>60</v>
      </c>
      <c r="V18" s="332">
        <v>87</v>
      </c>
      <c r="W18" s="333">
        <v>86</v>
      </c>
      <c r="X18" s="334">
        <v>89</v>
      </c>
      <c r="Y18" s="335">
        <v>87</v>
      </c>
      <c r="Z18" s="336" t="s">
        <v>61</v>
      </c>
      <c r="AA18" s="337" t="s">
        <v>61</v>
      </c>
      <c r="AB18" s="95">
        <v>79</v>
      </c>
      <c r="AC18" s="95">
        <v>90</v>
      </c>
      <c r="AD18" s="13"/>
    </row>
    <row r="19" spans="1:30" ht="14.25">
      <c r="A19" s="8">
        <v>2010053210</v>
      </c>
      <c r="B19" s="5" t="s">
        <v>16</v>
      </c>
      <c r="C19" s="5">
        <f t="shared" si="3"/>
        <v>84.42857142857143</v>
      </c>
      <c r="D19" s="5">
        <f t="shared" si="0"/>
        <v>16</v>
      </c>
      <c r="E19" s="498">
        <f t="shared" si="1"/>
        <v>0.8421052631578947</v>
      </c>
      <c r="F19" s="514">
        <f t="shared" si="2"/>
        <v>0</v>
      </c>
      <c r="G19" s="338">
        <v>97</v>
      </c>
      <c r="H19" s="339">
        <v>96</v>
      </c>
      <c r="I19" s="340">
        <v>77</v>
      </c>
      <c r="J19" s="341">
        <v>77</v>
      </c>
      <c r="K19" s="342">
        <v>75</v>
      </c>
      <c r="L19" s="343">
        <v>89</v>
      </c>
      <c r="M19" s="344">
        <v>84</v>
      </c>
      <c r="N19" s="345">
        <v>85</v>
      </c>
      <c r="O19" s="346">
        <v>83</v>
      </c>
      <c r="P19" s="347">
        <v>87</v>
      </c>
      <c r="Q19" s="348">
        <v>93</v>
      </c>
      <c r="R19" s="349">
        <v>92</v>
      </c>
      <c r="S19" s="350">
        <v>87</v>
      </c>
      <c r="T19" s="351" t="s">
        <v>60</v>
      </c>
      <c r="U19" s="352" t="s">
        <v>60</v>
      </c>
      <c r="V19" s="353">
        <v>80</v>
      </c>
      <c r="W19" s="354">
        <v>81</v>
      </c>
      <c r="X19" s="355">
        <v>88</v>
      </c>
      <c r="Y19" s="356">
        <v>91</v>
      </c>
      <c r="Z19" s="357" t="s">
        <v>61</v>
      </c>
      <c r="AA19" s="358" t="s">
        <v>61</v>
      </c>
      <c r="AB19" s="95">
        <v>80</v>
      </c>
      <c r="AC19" s="95">
        <v>93</v>
      </c>
      <c r="AD19" s="13"/>
    </row>
    <row r="20" spans="1:30" ht="14.25">
      <c r="A20" s="8">
        <v>2010053228</v>
      </c>
      <c r="B20" s="5" t="s">
        <v>17</v>
      </c>
      <c r="C20" s="5">
        <f t="shared" si="3"/>
        <v>84.70488721804512</v>
      </c>
      <c r="D20" s="5">
        <f t="shared" si="0"/>
        <v>14</v>
      </c>
      <c r="E20" s="498">
        <f t="shared" si="1"/>
        <v>0.7368421052631579</v>
      </c>
      <c r="F20" s="514">
        <f t="shared" si="2"/>
        <v>0</v>
      </c>
      <c r="G20" s="359">
        <v>74</v>
      </c>
      <c r="H20" s="360">
        <v>81</v>
      </c>
      <c r="I20" s="361">
        <v>81</v>
      </c>
      <c r="J20" s="362">
        <v>60</v>
      </c>
      <c r="K20" s="363">
        <v>91</v>
      </c>
      <c r="L20" s="364">
        <v>94</v>
      </c>
      <c r="M20" s="365">
        <v>92</v>
      </c>
      <c r="N20" s="366">
        <v>85</v>
      </c>
      <c r="O20" s="367">
        <v>85</v>
      </c>
      <c r="P20" s="368">
        <v>87</v>
      </c>
      <c r="Q20" s="369">
        <v>81</v>
      </c>
      <c r="R20" s="370">
        <v>94</v>
      </c>
      <c r="S20" s="371">
        <v>85</v>
      </c>
      <c r="T20" s="372" t="s">
        <v>60</v>
      </c>
      <c r="U20" s="373" t="s">
        <v>60</v>
      </c>
      <c r="V20" s="374">
        <v>79</v>
      </c>
      <c r="W20" s="375">
        <v>74</v>
      </c>
      <c r="X20" s="376">
        <v>89</v>
      </c>
      <c r="Y20" s="377">
        <v>86</v>
      </c>
      <c r="Z20" s="378" t="s">
        <v>61</v>
      </c>
      <c r="AA20" s="379" t="s">
        <v>61</v>
      </c>
      <c r="AB20" s="95">
        <v>72</v>
      </c>
      <c r="AC20" s="95">
        <v>95</v>
      </c>
      <c r="AD20" s="13"/>
    </row>
    <row r="21" spans="1:30" ht="14.25">
      <c r="A21" s="8">
        <v>2010061212</v>
      </c>
      <c r="B21" s="5" t="s">
        <v>18</v>
      </c>
      <c r="C21" s="5">
        <f t="shared" si="3"/>
        <v>76.23872180451127</v>
      </c>
      <c r="D21" s="5">
        <f t="shared" si="0"/>
        <v>12</v>
      </c>
      <c r="E21" s="498">
        <f t="shared" si="1"/>
        <v>0.631578947368421</v>
      </c>
      <c r="F21" s="514">
        <f t="shared" si="2"/>
        <v>0</v>
      </c>
      <c r="G21" s="380">
        <v>65</v>
      </c>
      <c r="H21" s="381">
        <v>76</v>
      </c>
      <c r="I21" s="382">
        <v>91</v>
      </c>
      <c r="J21" s="383">
        <v>77</v>
      </c>
      <c r="K21" s="384">
        <v>70</v>
      </c>
      <c r="L21" s="385">
        <v>60</v>
      </c>
      <c r="M21" s="386">
        <v>90</v>
      </c>
      <c r="N21" s="387">
        <v>84</v>
      </c>
      <c r="O21" s="388">
        <v>68</v>
      </c>
      <c r="P21" s="389">
        <v>88</v>
      </c>
      <c r="Q21" s="390">
        <v>84</v>
      </c>
      <c r="R21" s="391">
        <v>83</v>
      </c>
      <c r="S21" s="392">
        <v>83</v>
      </c>
      <c r="T21" s="393" t="s">
        <v>60</v>
      </c>
      <c r="U21" s="394" t="s">
        <v>60</v>
      </c>
      <c r="V21" s="395">
        <v>71</v>
      </c>
      <c r="W21" s="396">
        <v>73</v>
      </c>
      <c r="X21" s="397">
        <v>84</v>
      </c>
      <c r="Y21" s="398">
        <v>85</v>
      </c>
      <c r="Z21" s="399" t="s">
        <v>61</v>
      </c>
      <c r="AA21" s="400">
        <v>84</v>
      </c>
      <c r="AB21" s="95">
        <v>85</v>
      </c>
      <c r="AC21" s="95">
        <v>93</v>
      </c>
      <c r="AD21" s="13"/>
    </row>
    <row r="22" spans="1:30" ht="14.25">
      <c r="A22" s="8">
        <v>2010061223</v>
      </c>
      <c r="B22" s="5" t="s">
        <v>19</v>
      </c>
      <c r="C22" s="5">
        <f t="shared" si="3"/>
        <v>78.43609022556392</v>
      </c>
      <c r="D22" s="5">
        <f t="shared" si="0"/>
        <v>12</v>
      </c>
      <c r="E22" s="498">
        <f t="shared" si="1"/>
        <v>0.631578947368421</v>
      </c>
      <c r="F22" s="514">
        <f t="shared" si="2"/>
        <v>0</v>
      </c>
      <c r="G22" s="401">
        <v>88</v>
      </c>
      <c r="H22" s="402">
        <v>91</v>
      </c>
      <c r="I22" s="403">
        <v>78</v>
      </c>
      <c r="J22" s="404">
        <v>88</v>
      </c>
      <c r="K22" s="405">
        <v>77</v>
      </c>
      <c r="L22" s="406">
        <v>71</v>
      </c>
      <c r="M22" s="407">
        <v>83</v>
      </c>
      <c r="N22" s="408">
        <v>86</v>
      </c>
      <c r="O22" s="409">
        <v>70</v>
      </c>
      <c r="P22" s="410">
        <v>85</v>
      </c>
      <c r="Q22" s="411">
        <v>89</v>
      </c>
      <c r="R22" s="412">
        <v>85</v>
      </c>
      <c r="S22" s="413">
        <v>85</v>
      </c>
      <c r="T22" s="414" t="s">
        <v>60</v>
      </c>
      <c r="U22" s="415" t="s">
        <v>60</v>
      </c>
      <c r="V22" s="416">
        <v>69</v>
      </c>
      <c r="W22" s="417">
        <v>64</v>
      </c>
      <c r="X22" s="418">
        <v>87</v>
      </c>
      <c r="Y22" s="419">
        <v>81</v>
      </c>
      <c r="Z22" s="420" t="s">
        <v>61</v>
      </c>
      <c r="AA22" s="421" t="s">
        <v>61</v>
      </c>
      <c r="AB22" s="95">
        <v>73</v>
      </c>
      <c r="AC22" s="95">
        <v>86</v>
      </c>
      <c r="AD22" s="13"/>
    </row>
    <row r="23" spans="1:30" ht="14.25">
      <c r="A23" s="9">
        <v>2010062119</v>
      </c>
      <c r="B23" s="5" t="s">
        <v>20</v>
      </c>
      <c r="C23" s="5">
        <f>(G23*1+H23*2.5+I23*1.5+J23*1+K23*6+L23*6+M23*2.5+N23*4.5+O23*3+P23*4+Q23*2+R23*2+S23*3+75*1+75*1+V23*4*1.15+W23*4*1.15++Y23*1)/51.2</f>
        <v>73.68359375</v>
      </c>
      <c r="D23" s="5">
        <f t="shared" si="0"/>
        <v>5</v>
      </c>
      <c r="E23" s="498">
        <f>D23/18</f>
        <v>0.2777777777777778</v>
      </c>
      <c r="F23" s="514">
        <f t="shared" si="2"/>
        <v>0</v>
      </c>
      <c r="G23" s="422">
        <v>70</v>
      </c>
      <c r="H23" s="423">
        <v>84</v>
      </c>
      <c r="I23" s="424">
        <v>78</v>
      </c>
      <c r="J23" s="425">
        <v>84</v>
      </c>
      <c r="K23" s="426">
        <v>68</v>
      </c>
      <c r="L23" s="427">
        <v>76</v>
      </c>
      <c r="M23" s="428">
        <v>79</v>
      </c>
      <c r="N23" s="429">
        <v>77</v>
      </c>
      <c r="O23" s="430">
        <v>68</v>
      </c>
      <c r="P23" s="431">
        <v>88</v>
      </c>
      <c r="Q23" s="432">
        <v>79</v>
      </c>
      <c r="R23" s="433">
        <v>85</v>
      </c>
      <c r="S23" s="434">
        <v>72</v>
      </c>
      <c r="T23" s="435" t="s">
        <v>60</v>
      </c>
      <c r="U23" s="436" t="s">
        <v>60</v>
      </c>
      <c r="V23" s="437">
        <v>60</v>
      </c>
      <c r="W23" s="438">
        <v>61</v>
      </c>
      <c r="X23" s="439" t="s">
        <v>61</v>
      </c>
      <c r="Y23" s="440">
        <v>77</v>
      </c>
      <c r="Z23" s="441" t="s">
        <v>61</v>
      </c>
      <c r="AA23" s="442" t="s">
        <v>61</v>
      </c>
      <c r="AB23" s="95">
        <v>78</v>
      </c>
      <c r="AC23" s="95">
        <v>90</v>
      </c>
      <c r="AD23" s="13"/>
    </row>
    <row r="24" spans="1:30" ht="14.25">
      <c r="A24" s="9">
        <v>2010062223</v>
      </c>
      <c r="B24" s="5" t="s">
        <v>21</v>
      </c>
      <c r="C24" s="5">
        <f t="shared" si="3"/>
        <v>76.13345864661655</v>
      </c>
      <c r="D24" s="5">
        <f t="shared" si="0"/>
        <v>10</v>
      </c>
      <c r="E24" s="498">
        <f t="shared" si="1"/>
        <v>0.5263157894736842</v>
      </c>
      <c r="F24" s="514">
        <f t="shared" si="2"/>
        <v>0</v>
      </c>
      <c r="G24" s="443">
        <v>65</v>
      </c>
      <c r="H24" s="444">
        <v>70</v>
      </c>
      <c r="I24" s="445">
        <v>72</v>
      </c>
      <c r="J24" s="446">
        <v>98</v>
      </c>
      <c r="K24" s="447">
        <v>63</v>
      </c>
      <c r="L24" s="448">
        <v>66</v>
      </c>
      <c r="M24" s="449">
        <v>74</v>
      </c>
      <c r="N24" s="450">
        <v>77</v>
      </c>
      <c r="O24" s="451">
        <v>77</v>
      </c>
      <c r="P24" s="452">
        <v>81</v>
      </c>
      <c r="Q24" s="453">
        <v>87</v>
      </c>
      <c r="R24" s="454">
        <v>90</v>
      </c>
      <c r="S24" s="455">
        <v>76</v>
      </c>
      <c r="T24" s="456" t="s">
        <v>60</v>
      </c>
      <c r="U24" s="457" t="s">
        <v>60</v>
      </c>
      <c r="V24" s="458">
        <v>83</v>
      </c>
      <c r="W24" s="459">
        <v>80</v>
      </c>
      <c r="X24" s="460">
        <v>87</v>
      </c>
      <c r="Y24" s="461">
        <v>88</v>
      </c>
      <c r="Z24" s="462" t="s">
        <v>61</v>
      </c>
      <c r="AA24" s="463" t="s">
        <v>61</v>
      </c>
      <c r="AB24" s="95">
        <v>86</v>
      </c>
      <c r="AC24" s="95">
        <v>91</v>
      </c>
      <c r="AD24" s="13"/>
    </row>
    <row r="25" spans="1:30" ht="14.25">
      <c r="A25" s="9">
        <v>2010063108</v>
      </c>
      <c r="B25" s="5" t="s">
        <v>22</v>
      </c>
      <c r="C25" s="5">
        <f t="shared" si="3"/>
        <v>86.46052631578947</v>
      </c>
      <c r="D25" s="5">
        <f t="shared" si="0"/>
        <v>16</v>
      </c>
      <c r="E25" s="498">
        <f t="shared" si="1"/>
        <v>0.8421052631578947</v>
      </c>
      <c r="F25" s="514">
        <f t="shared" si="2"/>
        <v>0</v>
      </c>
      <c r="G25" s="464">
        <v>87</v>
      </c>
      <c r="H25" s="465">
        <v>77</v>
      </c>
      <c r="I25" s="466">
        <v>94</v>
      </c>
      <c r="J25" s="467">
        <v>84</v>
      </c>
      <c r="K25" s="468">
        <v>76</v>
      </c>
      <c r="L25" s="469">
        <v>89</v>
      </c>
      <c r="M25" s="470">
        <v>91</v>
      </c>
      <c r="N25" s="471">
        <v>95</v>
      </c>
      <c r="O25" s="472">
        <v>93</v>
      </c>
      <c r="P25" s="473">
        <v>93</v>
      </c>
      <c r="Q25" s="474">
        <v>96</v>
      </c>
      <c r="R25" s="475">
        <v>92</v>
      </c>
      <c r="S25" s="476">
        <v>86</v>
      </c>
      <c r="T25" s="477" t="s">
        <v>60</v>
      </c>
      <c r="U25" s="478" t="s">
        <v>60</v>
      </c>
      <c r="V25" s="479">
        <v>84</v>
      </c>
      <c r="W25" s="480">
        <v>78</v>
      </c>
      <c r="X25" s="481">
        <v>89</v>
      </c>
      <c r="Y25" s="482">
        <v>92</v>
      </c>
      <c r="Z25" s="483" t="s">
        <v>61</v>
      </c>
      <c r="AA25" s="484" t="s">
        <v>61</v>
      </c>
      <c r="AB25" s="95">
        <v>91</v>
      </c>
      <c r="AC25" s="95">
        <v>93</v>
      </c>
      <c r="AD25" s="13"/>
    </row>
    <row r="26" spans="1:30" ht="14.25">
      <c r="A26" s="9">
        <v>2010063112</v>
      </c>
      <c r="B26" s="5" t="s">
        <v>23</v>
      </c>
      <c r="C26" s="5">
        <f t="shared" si="3"/>
        <v>86.91804511278195</v>
      </c>
      <c r="D26" s="5">
        <f t="shared" si="0"/>
        <v>16</v>
      </c>
      <c r="E26" s="498">
        <f t="shared" si="1"/>
        <v>0.8421052631578947</v>
      </c>
      <c r="F26" s="514">
        <f t="shared" si="2"/>
        <v>0</v>
      </c>
      <c r="G26" s="485">
        <v>95</v>
      </c>
      <c r="H26" s="486">
        <v>83</v>
      </c>
      <c r="I26" s="487">
        <v>90</v>
      </c>
      <c r="J26" s="488">
        <v>99</v>
      </c>
      <c r="K26" s="489">
        <v>84</v>
      </c>
      <c r="L26" s="490">
        <v>93</v>
      </c>
      <c r="M26" s="491">
        <v>92</v>
      </c>
      <c r="N26" s="492">
        <v>93</v>
      </c>
      <c r="O26" s="493">
        <v>87</v>
      </c>
      <c r="P26" s="494">
        <v>94</v>
      </c>
      <c r="Q26" s="495">
        <v>79</v>
      </c>
      <c r="R26" s="496">
        <v>91</v>
      </c>
      <c r="S26" s="497">
        <v>86</v>
      </c>
      <c r="T26" s="436" t="s">
        <v>60</v>
      </c>
      <c r="U26" s="436" t="s">
        <v>60</v>
      </c>
      <c r="V26" s="436">
        <v>77.4</v>
      </c>
      <c r="W26" s="436">
        <v>80</v>
      </c>
      <c r="X26" s="436">
        <v>89</v>
      </c>
      <c r="Y26" s="393">
        <v>90</v>
      </c>
      <c r="Z26" s="393" t="s">
        <v>61</v>
      </c>
      <c r="AA26" s="393" t="s">
        <v>61</v>
      </c>
      <c r="AB26" s="95">
        <v>78</v>
      </c>
      <c r="AC26" s="95">
        <v>93</v>
      </c>
      <c r="AD26" s="13"/>
    </row>
    <row r="27" spans="1:30" ht="14.25">
      <c r="A27" s="9">
        <v>2010063229</v>
      </c>
      <c r="B27" s="5" t="s">
        <v>24</v>
      </c>
      <c r="C27" s="5">
        <f t="shared" si="3"/>
        <v>86.83646616541353</v>
      </c>
      <c r="D27" s="5">
        <f t="shared" si="0"/>
        <v>17</v>
      </c>
      <c r="E27" s="498">
        <f t="shared" si="1"/>
        <v>0.8947368421052632</v>
      </c>
      <c r="F27" s="514">
        <f t="shared" si="2"/>
        <v>0</v>
      </c>
      <c r="G27" s="485">
        <v>80</v>
      </c>
      <c r="H27" s="485">
        <v>91</v>
      </c>
      <c r="I27" s="485">
        <v>90</v>
      </c>
      <c r="J27" s="485">
        <v>74</v>
      </c>
      <c r="K27" s="485">
        <v>80</v>
      </c>
      <c r="L27" s="485">
        <v>94</v>
      </c>
      <c r="M27" s="485">
        <v>90</v>
      </c>
      <c r="N27" s="485">
        <v>90</v>
      </c>
      <c r="O27" s="485">
        <v>90</v>
      </c>
      <c r="P27" s="485">
        <v>94</v>
      </c>
      <c r="Q27" s="485">
        <v>93</v>
      </c>
      <c r="R27" s="485">
        <v>91</v>
      </c>
      <c r="S27" s="485">
        <v>89</v>
      </c>
      <c r="T27" s="485" t="s">
        <v>60</v>
      </c>
      <c r="U27" s="485" t="s">
        <v>60</v>
      </c>
      <c r="V27" s="485">
        <v>77</v>
      </c>
      <c r="W27" s="485">
        <v>80</v>
      </c>
      <c r="X27" s="485">
        <v>91</v>
      </c>
      <c r="Y27" s="393">
        <v>94</v>
      </c>
      <c r="Z27" s="393" t="s">
        <v>61</v>
      </c>
      <c r="AA27" s="393" t="s">
        <v>61</v>
      </c>
      <c r="AB27" s="95">
        <v>88</v>
      </c>
      <c r="AC27" s="95">
        <v>94</v>
      </c>
      <c r="AD27" s="13"/>
    </row>
    <row r="28" spans="1:30" ht="14.25">
      <c r="A28" s="9">
        <v>2010072205</v>
      </c>
      <c r="B28" s="5" t="s">
        <v>25</v>
      </c>
      <c r="C28" s="5">
        <f t="shared" si="3"/>
        <v>86.86278195488723</v>
      </c>
      <c r="D28" s="5">
        <f t="shared" si="0"/>
        <v>17</v>
      </c>
      <c r="E28" s="498">
        <f t="shared" si="1"/>
        <v>0.8947368421052632</v>
      </c>
      <c r="F28" s="514">
        <f t="shared" si="2"/>
        <v>0</v>
      </c>
      <c r="G28" s="485">
        <v>100</v>
      </c>
      <c r="H28" s="485">
        <v>93</v>
      </c>
      <c r="I28" s="485">
        <v>82</v>
      </c>
      <c r="J28" s="485">
        <v>96</v>
      </c>
      <c r="K28" s="485">
        <v>91</v>
      </c>
      <c r="L28" s="485">
        <v>88</v>
      </c>
      <c r="M28" s="485">
        <v>90</v>
      </c>
      <c r="N28" s="485">
        <v>90</v>
      </c>
      <c r="O28" s="485">
        <v>94</v>
      </c>
      <c r="P28" s="485">
        <v>92</v>
      </c>
      <c r="Q28" s="485">
        <v>90</v>
      </c>
      <c r="R28" s="485">
        <v>86</v>
      </c>
      <c r="S28" s="485">
        <v>86</v>
      </c>
      <c r="T28" s="485" t="s">
        <v>60</v>
      </c>
      <c r="U28" s="485" t="s">
        <v>60</v>
      </c>
      <c r="V28" s="485">
        <v>76</v>
      </c>
      <c r="W28" s="485">
        <v>80</v>
      </c>
      <c r="X28" s="485">
        <v>85</v>
      </c>
      <c r="Y28" s="393">
        <v>68</v>
      </c>
      <c r="Z28" s="393" t="s">
        <v>61</v>
      </c>
      <c r="AA28" s="393" t="s">
        <v>61</v>
      </c>
      <c r="AB28" s="95">
        <v>93</v>
      </c>
      <c r="AC28" s="95">
        <v>94</v>
      </c>
      <c r="AD28" s="13"/>
    </row>
    <row r="29" spans="1:30" ht="14.25">
      <c r="A29" s="9">
        <v>2010074119</v>
      </c>
      <c r="B29" s="5" t="s">
        <v>26</v>
      </c>
      <c r="C29" s="5">
        <f t="shared" si="3"/>
        <v>83.22744360902254</v>
      </c>
      <c r="D29" s="5">
        <f>COUNTIF(G29:AC29,"&gt;=80")</f>
        <v>14</v>
      </c>
      <c r="E29" s="498">
        <f t="shared" si="1"/>
        <v>0.7368421052631579</v>
      </c>
      <c r="F29" s="514">
        <f t="shared" si="2"/>
        <v>0</v>
      </c>
      <c r="G29" s="485">
        <v>99</v>
      </c>
      <c r="H29" s="485">
        <v>97</v>
      </c>
      <c r="I29" s="485">
        <v>77</v>
      </c>
      <c r="J29" s="485">
        <v>89</v>
      </c>
      <c r="K29" s="485">
        <v>79</v>
      </c>
      <c r="L29" s="485">
        <v>87</v>
      </c>
      <c r="M29" s="485">
        <v>86</v>
      </c>
      <c r="N29" s="485">
        <v>83</v>
      </c>
      <c r="O29" s="485">
        <v>81</v>
      </c>
      <c r="P29" s="485">
        <v>91</v>
      </c>
      <c r="Q29" s="485">
        <v>87</v>
      </c>
      <c r="R29" s="485">
        <v>86</v>
      </c>
      <c r="S29" s="485">
        <v>84</v>
      </c>
      <c r="T29" s="485" t="s">
        <v>60</v>
      </c>
      <c r="U29" s="485" t="s">
        <v>60</v>
      </c>
      <c r="V29" s="485">
        <v>72</v>
      </c>
      <c r="W29" s="485">
        <v>75</v>
      </c>
      <c r="X29" s="485">
        <v>89</v>
      </c>
      <c r="Y29" s="393">
        <v>88</v>
      </c>
      <c r="Z29" s="393" t="s">
        <v>61</v>
      </c>
      <c r="AA29" s="393" t="s">
        <v>61</v>
      </c>
      <c r="AB29" s="95">
        <v>73</v>
      </c>
      <c r="AC29" s="95">
        <v>93</v>
      </c>
      <c r="AD29" s="13"/>
    </row>
    <row r="30" spans="7:29" ht="14.25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7:29" ht="14.2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7:29" ht="14.25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7:29" ht="14.2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7:29" ht="14.25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7:29" ht="14.2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7:29" ht="14.2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7:29" ht="14.2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7:29" ht="14.2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7:29" ht="14.2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7:29" ht="14.2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7:29" ht="14.2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7:29" ht="14.2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7:29" ht="14.2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7:29" ht="14.2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7:29" ht="14.2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7:29" ht="14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7:29" ht="14.2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7:29" ht="14.25"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7:29" ht="14.25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7:29" ht="14.25"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7:29" ht="14.25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7:29" ht="14.25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7:29" ht="14.2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7:29" ht="14.25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7:29" ht="14.25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7:29" ht="14.25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7:29" ht="14.25"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7:29" ht="14.25"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7:29" ht="14.25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7:29" ht="14.2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7:29" ht="14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7:29" ht="14.25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7:29" ht="14.2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7:29" ht="14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7:29" ht="14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7:29" ht="14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7:29" ht="14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workbookViewId="0" topLeftCell="A1">
      <selection activeCell="E31" sqref="E31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20" max="20" width="10.625" style="0" customWidth="1"/>
  </cols>
  <sheetData>
    <row r="1" spans="3:36" ht="14.25">
      <c r="C1" s="6" t="s">
        <v>80</v>
      </c>
      <c r="D1" s="6"/>
      <c r="E1" s="5" t="s">
        <v>65</v>
      </c>
      <c r="F1" s="5" t="s">
        <v>66</v>
      </c>
      <c r="G1" s="5" t="s">
        <v>67</v>
      </c>
      <c r="H1" s="5" t="s">
        <v>68</v>
      </c>
      <c r="I1" s="5" t="s">
        <v>69</v>
      </c>
      <c r="J1" s="5" t="s">
        <v>70</v>
      </c>
      <c r="K1" s="5" t="s">
        <v>71</v>
      </c>
      <c r="L1" s="5" t="s">
        <v>72</v>
      </c>
      <c r="M1" s="5" t="s">
        <v>73</v>
      </c>
      <c r="N1" s="5" t="s">
        <v>74</v>
      </c>
      <c r="O1" s="5" t="s">
        <v>75</v>
      </c>
      <c r="P1" s="5" t="s">
        <v>76</v>
      </c>
      <c r="Q1" s="5" t="s">
        <v>77</v>
      </c>
      <c r="R1" s="5" t="s">
        <v>78</v>
      </c>
      <c r="S1" s="5" t="s">
        <v>79</v>
      </c>
      <c r="T1" s="5"/>
      <c r="U1" s="5" t="s">
        <v>65</v>
      </c>
      <c r="V1" s="5" t="s">
        <v>66</v>
      </c>
      <c r="W1" s="5" t="s">
        <v>67</v>
      </c>
      <c r="X1" s="5" t="s">
        <v>68</v>
      </c>
      <c r="Y1" s="5" t="s">
        <v>69</v>
      </c>
      <c r="Z1" s="5" t="s">
        <v>70</v>
      </c>
      <c r="AA1" s="5" t="s">
        <v>71</v>
      </c>
      <c r="AB1" s="5" t="s">
        <v>72</v>
      </c>
      <c r="AC1" s="5" t="s">
        <v>73</v>
      </c>
      <c r="AD1" s="5" t="s">
        <v>74</v>
      </c>
      <c r="AE1" s="5" t="s">
        <v>75</v>
      </c>
      <c r="AF1" s="5" t="s">
        <v>76</v>
      </c>
      <c r="AG1" s="5" t="s">
        <v>77</v>
      </c>
      <c r="AH1" s="5" t="s">
        <v>78</v>
      </c>
      <c r="AI1" s="5" t="s">
        <v>79</v>
      </c>
      <c r="AJ1" s="5"/>
    </row>
    <row r="2" spans="1:35" ht="14.25">
      <c r="A2" s="6" t="s">
        <v>27</v>
      </c>
      <c r="B2" s="6" t="s">
        <v>28</v>
      </c>
      <c r="C2" s="5" t="s">
        <v>81</v>
      </c>
      <c r="D2" s="5" t="s">
        <v>82</v>
      </c>
      <c r="E2" s="5">
        <v>2</v>
      </c>
      <c r="F2" s="5">
        <v>2</v>
      </c>
      <c r="G2" s="5">
        <v>1</v>
      </c>
      <c r="H2" s="5">
        <v>2</v>
      </c>
      <c r="I2" s="5">
        <v>2</v>
      </c>
      <c r="J2" s="5">
        <v>2</v>
      </c>
      <c r="K2" s="5">
        <v>1.5</v>
      </c>
      <c r="L2" s="5">
        <v>2</v>
      </c>
      <c r="M2" s="5">
        <v>2</v>
      </c>
      <c r="N2" s="5">
        <v>1.5</v>
      </c>
      <c r="O2" s="5">
        <v>2</v>
      </c>
      <c r="P2" s="5">
        <v>2</v>
      </c>
      <c r="Q2" s="5">
        <v>2</v>
      </c>
      <c r="R2" s="5">
        <v>4</v>
      </c>
      <c r="S2" s="5">
        <v>2</v>
      </c>
      <c r="T2" s="5" t="s">
        <v>83</v>
      </c>
      <c r="U2" s="5">
        <v>2</v>
      </c>
      <c r="V2" s="5">
        <v>2</v>
      </c>
      <c r="W2" s="5">
        <v>1</v>
      </c>
      <c r="X2" s="5">
        <v>2</v>
      </c>
      <c r="Y2" s="5">
        <v>2</v>
      </c>
      <c r="Z2" s="5">
        <v>2</v>
      </c>
      <c r="AA2" s="5">
        <v>1.5</v>
      </c>
      <c r="AB2" s="5">
        <v>2</v>
      </c>
      <c r="AC2" s="5">
        <v>2</v>
      </c>
      <c r="AD2" s="5">
        <v>1.5</v>
      </c>
      <c r="AE2" s="5">
        <v>2</v>
      </c>
      <c r="AF2" s="5">
        <v>2</v>
      </c>
      <c r="AG2" s="5">
        <v>2</v>
      </c>
      <c r="AH2" s="5">
        <v>4</v>
      </c>
      <c r="AI2" s="5">
        <v>2</v>
      </c>
    </row>
    <row r="3" spans="1:35" ht="14.25">
      <c r="A3" s="7">
        <v>2010031215</v>
      </c>
      <c r="B3" s="5" t="s">
        <v>0</v>
      </c>
      <c r="C3" s="5">
        <f>(E3*2+F3*2+G3*1+H3*2+I3*2+J3*2+K3*1.5+L3*2+M3*2+N3*1.5+O3*2+P3*2+Q3*2+R3*4+S3*2)/D3</f>
        <v>86</v>
      </c>
      <c r="D3" s="5">
        <f aca="true" t="shared" si="0" ref="D3:D16">U3*2+V3*2+W3*1+X3*2+Y3*2+Z3*2+AA3*1.5+AB3*2+AC3*2+AD3*1.5+AE3*2+AF3*2+AG3*2+AH3*4+AI3*2</f>
        <v>5</v>
      </c>
      <c r="E3" s="5">
        <v>94</v>
      </c>
      <c r="F3" s="5">
        <v>83</v>
      </c>
      <c r="G3" s="5">
        <v>76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/>
      <c r="U3" s="5">
        <f>CEILING(E3,100)/100</f>
        <v>1</v>
      </c>
      <c r="V3" s="5">
        <f aca="true" t="shared" si="1" ref="V3:AI18">CEILING(F3,100)/100</f>
        <v>1</v>
      </c>
      <c r="W3" s="5">
        <f t="shared" si="1"/>
        <v>1</v>
      </c>
      <c r="X3" s="5">
        <f t="shared" si="1"/>
        <v>0</v>
      </c>
      <c r="Y3" s="5">
        <f t="shared" si="1"/>
        <v>0</v>
      </c>
      <c r="Z3" s="5">
        <f t="shared" si="1"/>
        <v>0</v>
      </c>
      <c r="AA3" s="5">
        <f t="shared" si="1"/>
        <v>0</v>
      </c>
      <c r="AB3" s="5">
        <f t="shared" si="1"/>
        <v>0</v>
      </c>
      <c r="AC3" s="5">
        <f t="shared" si="1"/>
        <v>0</v>
      </c>
      <c r="AD3" s="5">
        <f t="shared" si="1"/>
        <v>0</v>
      </c>
      <c r="AE3" s="5">
        <f t="shared" si="1"/>
        <v>0</v>
      </c>
      <c r="AF3" s="5">
        <f t="shared" si="1"/>
        <v>0</v>
      </c>
      <c r="AG3" s="5">
        <f t="shared" si="1"/>
        <v>0</v>
      </c>
      <c r="AH3" s="5">
        <f t="shared" si="1"/>
        <v>0</v>
      </c>
      <c r="AI3" s="5">
        <f t="shared" si="1"/>
        <v>0</v>
      </c>
    </row>
    <row r="4" spans="1:35" ht="14.25">
      <c r="A4" s="7">
        <v>2010031231</v>
      </c>
      <c r="B4" s="5" t="s">
        <v>1</v>
      </c>
      <c r="C4" s="5">
        <f aca="true" t="shared" si="2" ref="C4:C29">(E4*2+F4*2+G4*1+H4*2+I4*2+J4*2+K4*1.5+L4*2+M4*2+N4*1.5+O4*2+P4*2+Q4*2+R4*4+S4*2)/D4</f>
        <v>83.14285714285714</v>
      </c>
      <c r="D4" s="5">
        <f t="shared" si="0"/>
        <v>7</v>
      </c>
      <c r="E4" s="5">
        <v>0</v>
      </c>
      <c r="F4" s="5">
        <v>0</v>
      </c>
      <c r="G4" s="5">
        <v>84</v>
      </c>
      <c r="H4" s="5">
        <v>73</v>
      </c>
      <c r="I4" s="5">
        <v>90</v>
      </c>
      <c r="J4" s="5">
        <v>86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/>
      <c r="U4" s="5">
        <f aca="true" t="shared" si="3" ref="U4:U29">CEILING(E4,100)/100</f>
        <v>0</v>
      </c>
      <c r="V4" s="5">
        <f t="shared" si="1"/>
        <v>0</v>
      </c>
      <c r="W4" s="5">
        <f t="shared" si="1"/>
        <v>1</v>
      </c>
      <c r="X4" s="5">
        <f t="shared" si="1"/>
        <v>1</v>
      </c>
      <c r="Y4" s="5">
        <f t="shared" si="1"/>
        <v>1</v>
      </c>
      <c r="Z4" s="5">
        <f t="shared" si="1"/>
        <v>1</v>
      </c>
      <c r="AA4" s="5">
        <f t="shared" si="1"/>
        <v>0</v>
      </c>
      <c r="AB4" s="5">
        <f t="shared" si="1"/>
        <v>0</v>
      </c>
      <c r="AC4" s="5">
        <f t="shared" si="1"/>
        <v>0</v>
      </c>
      <c r="AD4" s="5">
        <f t="shared" si="1"/>
        <v>0</v>
      </c>
      <c r="AE4" s="5">
        <f t="shared" si="1"/>
        <v>0</v>
      </c>
      <c r="AF4" s="5">
        <f t="shared" si="1"/>
        <v>0</v>
      </c>
      <c r="AG4" s="5">
        <f t="shared" si="1"/>
        <v>0</v>
      </c>
      <c r="AH4" s="5">
        <f t="shared" si="1"/>
        <v>0</v>
      </c>
      <c r="AI4" s="5">
        <f t="shared" si="1"/>
        <v>0</v>
      </c>
    </row>
    <row r="5" spans="1:35" ht="14.25">
      <c r="A5" s="7">
        <v>2010031306</v>
      </c>
      <c r="B5" s="5" t="s">
        <v>2</v>
      </c>
      <c r="C5" s="5">
        <f t="shared" si="2"/>
        <v>67.6</v>
      </c>
      <c r="D5" s="5">
        <f t="shared" si="0"/>
        <v>2.5</v>
      </c>
      <c r="E5" s="5">
        <v>0</v>
      </c>
      <c r="F5" s="5">
        <v>0</v>
      </c>
      <c r="G5" s="5">
        <v>76</v>
      </c>
      <c r="H5" s="5">
        <v>0</v>
      </c>
      <c r="I5" s="5">
        <v>0</v>
      </c>
      <c r="J5" s="5">
        <v>0</v>
      </c>
      <c r="K5" s="5">
        <v>62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/>
      <c r="U5" s="5">
        <f t="shared" si="3"/>
        <v>0</v>
      </c>
      <c r="V5" s="5">
        <f t="shared" si="1"/>
        <v>0</v>
      </c>
      <c r="W5" s="5">
        <f t="shared" si="1"/>
        <v>1</v>
      </c>
      <c r="X5" s="5">
        <f t="shared" si="1"/>
        <v>0</v>
      </c>
      <c r="Y5" s="5">
        <f t="shared" si="1"/>
        <v>0</v>
      </c>
      <c r="Z5" s="5">
        <f t="shared" si="1"/>
        <v>0</v>
      </c>
      <c r="AA5" s="5">
        <f t="shared" si="1"/>
        <v>1</v>
      </c>
      <c r="AB5" s="5">
        <f t="shared" si="1"/>
        <v>0</v>
      </c>
      <c r="AC5" s="5">
        <f t="shared" si="1"/>
        <v>0</v>
      </c>
      <c r="AD5" s="5">
        <f t="shared" si="1"/>
        <v>0</v>
      </c>
      <c r="AE5" s="5">
        <f t="shared" si="1"/>
        <v>0</v>
      </c>
      <c r="AF5" s="5">
        <f t="shared" si="1"/>
        <v>0</v>
      </c>
      <c r="AG5" s="5">
        <f t="shared" si="1"/>
        <v>0</v>
      </c>
      <c r="AH5" s="5">
        <f t="shared" si="1"/>
        <v>0</v>
      </c>
      <c r="AI5" s="5">
        <f t="shared" si="1"/>
        <v>0</v>
      </c>
    </row>
    <row r="6" spans="1:35" ht="14.25">
      <c r="A6" s="7">
        <v>2010031318</v>
      </c>
      <c r="B6" s="5" t="s">
        <v>3</v>
      </c>
      <c r="C6" s="5">
        <f t="shared" si="2"/>
        <v>84</v>
      </c>
      <c r="D6" s="5">
        <f t="shared" si="0"/>
        <v>3</v>
      </c>
      <c r="E6" s="5">
        <v>0</v>
      </c>
      <c r="F6" s="5">
        <v>0</v>
      </c>
      <c r="G6" s="5">
        <v>76</v>
      </c>
      <c r="H6" s="5">
        <v>0</v>
      </c>
      <c r="I6" s="5">
        <v>0</v>
      </c>
      <c r="J6" s="5">
        <v>0</v>
      </c>
      <c r="K6" s="5">
        <v>0</v>
      </c>
      <c r="L6" s="5">
        <v>88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/>
      <c r="U6" s="5">
        <f t="shared" si="3"/>
        <v>0</v>
      </c>
      <c r="V6" s="5">
        <f t="shared" si="1"/>
        <v>0</v>
      </c>
      <c r="W6" s="5">
        <f t="shared" si="1"/>
        <v>1</v>
      </c>
      <c r="X6" s="5">
        <f t="shared" si="1"/>
        <v>0</v>
      </c>
      <c r="Y6" s="5">
        <f t="shared" si="1"/>
        <v>0</v>
      </c>
      <c r="Z6" s="5">
        <f t="shared" si="1"/>
        <v>0</v>
      </c>
      <c r="AA6" s="5">
        <f t="shared" si="1"/>
        <v>0</v>
      </c>
      <c r="AB6" s="5">
        <f t="shared" si="1"/>
        <v>1</v>
      </c>
      <c r="AC6" s="5">
        <f t="shared" si="1"/>
        <v>0</v>
      </c>
      <c r="AD6" s="5">
        <f t="shared" si="1"/>
        <v>0</v>
      </c>
      <c r="AE6" s="5">
        <f t="shared" si="1"/>
        <v>0</v>
      </c>
      <c r="AF6" s="5">
        <f t="shared" si="1"/>
        <v>0</v>
      </c>
      <c r="AG6" s="5">
        <f t="shared" si="1"/>
        <v>0</v>
      </c>
      <c r="AH6" s="5">
        <f t="shared" si="1"/>
        <v>0</v>
      </c>
      <c r="AI6" s="5">
        <f t="shared" si="1"/>
        <v>0</v>
      </c>
    </row>
    <row r="7" spans="1:35" ht="14.25">
      <c r="A7" s="7">
        <v>2010031321</v>
      </c>
      <c r="B7" s="5" t="s">
        <v>4</v>
      </c>
      <c r="C7" s="5">
        <f t="shared" si="2"/>
        <v>80.76923076923077</v>
      </c>
      <c r="D7" s="5">
        <f t="shared" si="0"/>
        <v>6.5</v>
      </c>
      <c r="E7" s="5">
        <v>76</v>
      </c>
      <c r="F7" s="5">
        <v>0</v>
      </c>
      <c r="G7" s="5">
        <v>72</v>
      </c>
      <c r="H7" s="5">
        <v>0</v>
      </c>
      <c r="I7" s="5">
        <v>0</v>
      </c>
      <c r="J7" s="5">
        <v>0</v>
      </c>
      <c r="K7" s="5">
        <v>74</v>
      </c>
      <c r="L7" s="5">
        <v>95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/>
      <c r="U7" s="5">
        <f t="shared" si="3"/>
        <v>1</v>
      </c>
      <c r="V7" s="5">
        <f t="shared" si="1"/>
        <v>0</v>
      </c>
      <c r="W7" s="5">
        <f t="shared" si="1"/>
        <v>1</v>
      </c>
      <c r="X7" s="5">
        <f t="shared" si="1"/>
        <v>0</v>
      </c>
      <c r="Y7" s="5">
        <f t="shared" si="1"/>
        <v>0</v>
      </c>
      <c r="Z7" s="5">
        <f t="shared" si="1"/>
        <v>0</v>
      </c>
      <c r="AA7" s="5">
        <f t="shared" si="1"/>
        <v>1</v>
      </c>
      <c r="AB7" s="5">
        <f t="shared" si="1"/>
        <v>1</v>
      </c>
      <c r="AC7" s="5">
        <f t="shared" si="1"/>
        <v>0</v>
      </c>
      <c r="AD7" s="5">
        <f t="shared" si="1"/>
        <v>0</v>
      </c>
      <c r="AE7" s="5">
        <f t="shared" si="1"/>
        <v>0</v>
      </c>
      <c r="AF7" s="5">
        <f t="shared" si="1"/>
        <v>0</v>
      </c>
      <c r="AG7" s="5">
        <f t="shared" si="1"/>
        <v>0</v>
      </c>
      <c r="AH7" s="5">
        <f t="shared" si="1"/>
        <v>0</v>
      </c>
      <c r="AI7" s="5">
        <f t="shared" si="1"/>
        <v>0</v>
      </c>
    </row>
    <row r="8" spans="1:35" ht="14.25">
      <c r="A8" s="7">
        <v>2010031326</v>
      </c>
      <c r="B8" s="5" t="s">
        <v>5</v>
      </c>
      <c r="C8" s="5">
        <f t="shared" si="2"/>
        <v>72</v>
      </c>
      <c r="D8" s="5">
        <f t="shared" si="0"/>
        <v>1</v>
      </c>
      <c r="E8" s="5">
        <v>0</v>
      </c>
      <c r="F8" s="5">
        <v>0</v>
      </c>
      <c r="G8" s="5">
        <v>72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/>
      <c r="U8" s="5">
        <f t="shared" si="3"/>
        <v>0</v>
      </c>
      <c r="V8" s="5">
        <f t="shared" si="1"/>
        <v>0</v>
      </c>
      <c r="W8" s="5">
        <f t="shared" si="1"/>
        <v>1</v>
      </c>
      <c r="X8" s="5">
        <f t="shared" si="1"/>
        <v>0</v>
      </c>
      <c r="Y8" s="5">
        <f t="shared" si="1"/>
        <v>0</v>
      </c>
      <c r="Z8" s="5">
        <f t="shared" si="1"/>
        <v>0</v>
      </c>
      <c r="AA8" s="5">
        <f t="shared" si="1"/>
        <v>0</v>
      </c>
      <c r="AB8" s="5">
        <f t="shared" si="1"/>
        <v>0</v>
      </c>
      <c r="AC8" s="5">
        <f t="shared" si="1"/>
        <v>0</v>
      </c>
      <c r="AD8" s="5">
        <f t="shared" si="1"/>
        <v>0</v>
      </c>
      <c r="AE8" s="5">
        <f t="shared" si="1"/>
        <v>0</v>
      </c>
      <c r="AF8" s="5">
        <f t="shared" si="1"/>
        <v>0</v>
      </c>
      <c r="AG8" s="5">
        <f t="shared" si="1"/>
        <v>0</v>
      </c>
      <c r="AH8" s="5">
        <f t="shared" si="1"/>
        <v>0</v>
      </c>
      <c r="AI8" s="5">
        <f t="shared" si="1"/>
        <v>0</v>
      </c>
    </row>
    <row r="9" spans="1:35" ht="14.25">
      <c r="A9" s="7">
        <v>2010032323</v>
      </c>
      <c r="B9" s="5" t="s">
        <v>6</v>
      </c>
      <c r="C9" s="5">
        <f t="shared" si="2"/>
        <v>82.29411764705883</v>
      </c>
      <c r="D9" s="5">
        <f t="shared" si="0"/>
        <v>8.5</v>
      </c>
      <c r="E9" s="5">
        <v>0</v>
      </c>
      <c r="F9" s="5">
        <v>0</v>
      </c>
      <c r="G9" s="5">
        <v>76</v>
      </c>
      <c r="H9" s="5">
        <v>73</v>
      </c>
      <c r="I9" s="5">
        <v>89</v>
      </c>
      <c r="J9" s="5">
        <v>0</v>
      </c>
      <c r="K9" s="5">
        <v>0</v>
      </c>
      <c r="L9" s="5">
        <v>0</v>
      </c>
      <c r="M9" s="5">
        <v>89</v>
      </c>
      <c r="N9" s="5">
        <v>81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/>
      <c r="U9" s="5">
        <f t="shared" si="3"/>
        <v>0</v>
      </c>
      <c r="V9" s="5">
        <f t="shared" si="1"/>
        <v>0</v>
      </c>
      <c r="W9" s="5">
        <f t="shared" si="1"/>
        <v>1</v>
      </c>
      <c r="X9" s="5">
        <f t="shared" si="1"/>
        <v>1</v>
      </c>
      <c r="Y9" s="5">
        <f t="shared" si="1"/>
        <v>1</v>
      </c>
      <c r="Z9" s="5">
        <f t="shared" si="1"/>
        <v>0</v>
      </c>
      <c r="AA9" s="5">
        <f t="shared" si="1"/>
        <v>0</v>
      </c>
      <c r="AB9" s="5">
        <f t="shared" si="1"/>
        <v>0</v>
      </c>
      <c r="AC9" s="5">
        <f t="shared" si="1"/>
        <v>1</v>
      </c>
      <c r="AD9" s="5">
        <f t="shared" si="1"/>
        <v>1</v>
      </c>
      <c r="AE9" s="5">
        <f t="shared" si="1"/>
        <v>0</v>
      </c>
      <c r="AF9" s="5">
        <f t="shared" si="1"/>
        <v>0</v>
      </c>
      <c r="AG9" s="5">
        <f t="shared" si="1"/>
        <v>0</v>
      </c>
      <c r="AH9" s="5">
        <f t="shared" si="1"/>
        <v>0</v>
      </c>
      <c r="AI9" s="5">
        <f t="shared" si="1"/>
        <v>0</v>
      </c>
    </row>
    <row r="10" spans="1:35" ht="14.25">
      <c r="A10" s="7">
        <v>2010033121</v>
      </c>
      <c r="B10" s="5" t="s">
        <v>7</v>
      </c>
      <c r="C10" s="5">
        <f t="shared" si="2"/>
        <v>80</v>
      </c>
      <c r="D10" s="5">
        <f t="shared" si="0"/>
        <v>1</v>
      </c>
      <c r="E10" s="5">
        <v>0</v>
      </c>
      <c r="F10" s="5">
        <v>0</v>
      </c>
      <c r="G10" s="5">
        <v>80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/>
      <c r="U10" s="5">
        <f t="shared" si="3"/>
        <v>0</v>
      </c>
      <c r="V10" s="5">
        <f t="shared" si="1"/>
        <v>0</v>
      </c>
      <c r="W10" s="5">
        <f t="shared" si="1"/>
        <v>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0</v>
      </c>
      <c r="AB10" s="5">
        <f t="shared" si="1"/>
        <v>0</v>
      </c>
      <c r="AC10" s="5">
        <f t="shared" si="1"/>
        <v>0</v>
      </c>
      <c r="AD10" s="5">
        <f t="shared" si="1"/>
        <v>0</v>
      </c>
      <c r="AE10" s="5">
        <f t="shared" si="1"/>
        <v>0</v>
      </c>
      <c r="AF10" s="5">
        <f t="shared" si="1"/>
        <v>0</v>
      </c>
      <c r="AG10" s="5">
        <f t="shared" si="1"/>
        <v>0</v>
      </c>
      <c r="AH10" s="5">
        <f t="shared" si="1"/>
        <v>0</v>
      </c>
      <c r="AI10" s="5">
        <f t="shared" si="1"/>
        <v>0</v>
      </c>
    </row>
    <row r="11" spans="1:35" ht="14.25">
      <c r="A11" s="7">
        <v>2010042124</v>
      </c>
      <c r="B11" s="5" t="s">
        <v>8</v>
      </c>
      <c r="C11" s="5">
        <f t="shared" si="2"/>
        <v>72</v>
      </c>
      <c r="D11" s="5">
        <f t="shared" si="0"/>
        <v>1</v>
      </c>
      <c r="E11" s="5">
        <v>0</v>
      </c>
      <c r="F11" s="5">
        <v>0</v>
      </c>
      <c r="G11" s="5">
        <v>72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/>
      <c r="U11" s="5">
        <f t="shared" si="3"/>
        <v>0</v>
      </c>
      <c r="V11" s="5">
        <f t="shared" si="1"/>
        <v>0</v>
      </c>
      <c r="W11" s="5">
        <f t="shared" si="1"/>
        <v>1</v>
      </c>
      <c r="X11" s="5">
        <f t="shared" si="1"/>
        <v>0</v>
      </c>
      <c r="Y11" s="5">
        <f t="shared" si="1"/>
        <v>0</v>
      </c>
      <c r="Z11" s="5">
        <f t="shared" si="1"/>
        <v>0</v>
      </c>
      <c r="AA11" s="5">
        <f t="shared" si="1"/>
        <v>0</v>
      </c>
      <c r="AB11" s="5">
        <f t="shared" si="1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  <c r="AF11" s="5">
        <f t="shared" si="1"/>
        <v>0</v>
      </c>
      <c r="AG11" s="5">
        <f t="shared" si="1"/>
        <v>0</v>
      </c>
      <c r="AH11" s="5">
        <f t="shared" si="1"/>
        <v>0</v>
      </c>
      <c r="AI11" s="5">
        <f t="shared" si="1"/>
        <v>0</v>
      </c>
    </row>
    <row r="12" spans="1:35" ht="14.25">
      <c r="A12" s="8">
        <v>2010042229</v>
      </c>
      <c r="B12" s="5" t="s">
        <v>9</v>
      </c>
      <c r="C12" s="5">
        <f t="shared" si="2"/>
        <v>68</v>
      </c>
      <c r="D12" s="5">
        <f t="shared" si="0"/>
        <v>1</v>
      </c>
      <c r="E12" s="5">
        <v>0</v>
      </c>
      <c r="F12" s="5">
        <v>0</v>
      </c>
      <c r="G12" s="5">
        <v>68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5">
        <f t="shared" si="3"/>
        <v>0</v>
      </c>
      <c r="V12" s="5">
        <f t="shared" si="1"/>
        <v>0</v>
      </c>
      <c r="W12" s="5">
        <f t="shared" si="1"/>
        <v>1</v>
      </c>
      <c r="X12" s="5">
        <f t="shared" si="1"/>
        <v>0</v>
      </c>
      <c r="Y12" s="5">
        <f t="shared" si="1"/>
        <v>0</v>
      </c>
      <c r="Z12" s="5">
        <f t="shared" si="1"/>
        <v>0</v>
      </c>
      <c r="AA12" s="5">
        <f t="shared" si="1"/>
        <v>0</v>
      </c>
      <c r="AB12" s="5">
        <f t="shared" si="1"/>
        <v>0</v>
      </c>
      <c r="AC12" s="5">
        <f t="shared" si="1"/>
        <v>0</v>
      </c>
      <c r="AD12" s="5">
        <f t="shared" si="1"/>
        <v>0</v>
      </c>
      <c r="AE12" s="5">
        <f t="shared" si="1"/>
        <v>0</v>
      </c>
      <c r="AF12" s="5">
        <f t="shared" si="1"/>
        <v>0</v>
      </c>
      <c r="AG12" s="5">
        <f t="shared" si="1"/>
        <v>0</v>
      </c>
      <c r="AH12" s="5">
        <f t="shared" si="1"/>
        <v>0</v>
      </c>
      <c r="AI12" s="5">
        <f t="shared" si="1"/>
        <v>0</v>
      </c>
    </row>
    <row r="13" spans="1:35" ht="14.25">
      <c r="A13" s="8">
        <v>2010043133</v>
      </c>
      <c r="B13" s="5" t="s">
        <v>10</v>
      </c>
      <c r="C13" s="5">
        <f t="shared" si="2"/>
        <v>76</v>
      </c>
      <c r="D13" s="5">
        <f t="shared" si="0"/>
        <v>1</v>
      </c>
      <c r="E13" s="5">
        <v>0</v>
      </c>
      <c r="F13" s="5">
        <v>0</v>
      </c>
      <c r="G13" s="5">
        <v>76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  <c r="U13" s="5">
        <f t="shared" si="3"/>
        <v>0</v>
      </c>
      <c r="V13" s="5">
        <f t="shared" si="1"/>
        <v>0</v>
      </c>
      <c r="W13" s="5">
        <f t="shared" si="1"/>
        <v>1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</row>
    <row r="14" spans="1:35" ht="14.25">
      <c r="A14" s="8">
        <v>2010044202</v>
      </c>
      <c r="B14" s="5" t="s">
        <v>11</v>
      </c>
      <c r="C14" s="5">
        <f t="shared" si="2"/>
        <v>84</v>
      </c>
      <c r="D14" s="5">
        <f t="shared" si="0"/>
        <v>1</v>
      </c>
      <c r="E14" s="5">
        <v>0</v>
      </c>
      <c r="F14" s="5">
        <v>0</v>
      </c>
      <c r="G14" s="5">
        <v>84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/>
      <c r="U14" s="5">
        <f t="shared" si="3"/>
        <v>0</v>
      </c>
      <c r="V14" s="5">
        <f t="shared" si="1"/>
        <v>0</v>
      </c>
      <c r="W14" s="5">
        <f t="shared" si="1"/>
        <v>1</v>
      </c>
      <c r="X14" s="5">
        <f t="shared" si="1"/>
        <v>0</v>
      </c>
      <c r="Y14" s="5">
        <f t="shared" si="1"/>
        <v>0</v>
      </c>
      <c r="Z14" s="5">
        <f t="shared" si="1"/>
        <v>0</v>
      </c>
      <c r="AA14" s="5">
        <f t="shared" si="1"/>
        <v>0</v>
      </c>
      <c r="AB14" s="5">
        <f t="shared" si="1"/>
        <v>0</v>
      </c>
      <c r="AC14" s="5">
        <f t="shared" si="1"/>
        <v>0</v>
      </c>
      <c r="AD14" s="5">
        <f t="shared" si="1"/>
        <v>0</v>
      </c>
      <c r="AE14" s="5">
        <f t="shared" si="1"/>
        <v>0</v>
      </c>
      <c r="AF14" s="5">
        <f t="shared" si="1"/>
        <v>0</v>
      </c>
      <c r="AG14" s="5">
        <f t="shared" si="1"/>
        <v>0</v>
      </c>
      <c r="AH14" s="5">
        <f t="shared" si="1"/>
        <v>0</v>
      </c>
      <c r="AI14" s="5">
        <f t="shared" si="1"/>
        <v>0</v>
      </c>
    </row>
    <row r="15" spans="1:35" ht="14.25">
      <c r="A15" s="8">
        <v>2010044214</v>
      </c>
      <c r="B15" s="5" t="s">
        <v>12</v>
      </c>
      <c r="C15" s="5">
        <f t="shared" si="2"/>
        <v>80</v>
      </c>
      <c r="D15" s="5">
        <f t="shared" si="0"/>
        <v>1</v>
      </c>
      <c r="E15" s="5">
        <v>0</v>
      </c>
      <c r="F15" s="5">
        <v>0</v>
      </c>
      <c r="G15" s="5">
        <v>80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/>
      <c r="U15" s="5">
        <f t="shared" si="3"/>
        <v>0</v>
      </c>
      <c r="V15" s="5">
        <f t="shared" si="1"/>
        <v>0</v>
      </c>
      <c r="W15" s="5">
        <f t="shared" si="1"/>
        <v>1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</row>
    <row r="16" spans="1:35" ht="14.25">
      <c r="A16" s="8">
        <v>2010052309</v>
      </c>
      <c r="B16" s="5" t="s">
        <v>13</v>
      </c>
      <c r="C16" s="5">
        <f t="shared" si="2"/>
        <v>84.8</v>
      </c>
      <c r="D16" s="5">
        <f t="shared" si="0"/>
        <v>5</v>
      </c>
      <c r="E16" s="5">
        <v>0</v>
      </c>
      <c r="F16" s="5">
        <v>0</v>
      </c>
      <c r="G16" s="5">
        <v>68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87</v>
      </c>
      <c r="N16" s="5">
        <v>0</v>
      </c>
      <c r="O16" s="5">
        <v>91</v>
      </c>
      <c r="P16" s="5">
        <v>0</v>
      </c>
      <c r="Q16" s="5">
        <v>0</v>
      </c>
      <c r="R16" s="5">
        <v>0</v>
      </c>
      <c r="S16" s="5">
        <v>0</v>
      </c>
      <c r="T16" s="5"/>
      <c r="U16" s="5">
        <f t="shared" si="3"/>
        <v>0</v>
      </c>
      <c r="V16" s="5">
        <f t="shared" si="1"/>
        <v>0</v>
      </c>
      <c r="W16" s="5">
        <f t="shared" si="1"/>
        <v>1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1</v>
      </c>
      <c r="AD16" s="5">
        <f t="shared" si="1"/>
        <v>0</v>
      </c>
      <c r="AE16" s="5">
        <f t="shared" si="1"/>
        <v>1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5">
        <f t="shared" si="1"/>
        <v>0</v>
      </c>
    </row>
    <row r="17" spans="1:35" ht="14.25">
      <c r="A17" s="8">
        <v>2010052326</v>
      </c>
      <c r="B17" s="5" t="s">
        <v>14</v>
      </c>
      <c r="C17" s="5">
        <f t="shared" si="2"/>
        <v>83.33333333333333</v>
      </c>
      <c r="D17" s="5">
        <f>U17*2+V17*2+W17*1+X17*2+Y17*2+Z17*2+AA17*1.5+AB17*2+AC17*2+AD17*1.5+AE17*2+AF17*2+AG17*2+AH17*4+AI17*2</f>
        <v>3</v>
      </c>
      <c r="E17" s="5">
        <v>0</v>
      </c>
      <c r="F17" s="5">
        <v>0</v>
      </c>
      <c r="G17" s="5">
        <v>84</v>
      </c>
      <c r="H17" s="5">
        <v>0</v>
      </c>
      <c r="I17" s="5">
        <v>0</v>
      </c>
      <c r="J17" s="5">
        <v>83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5">
        <f t="shared" si="3"/>
        <v>0</v>
      </c>
      <c r="V17" s="5">
        <f t="shared" si="1"/>
        <v>0</v>
      </c>
      <c r="W17" s="5">
        <f t="shared" si="1"/>
        <v>1</v>
      </c>
      <c r="X17" s="5">
        <f t="shared" si="1"/>
        <v>0</v>
      </c>
      <c r="Y17" s="5">
        <f t="shared" si="1"/>
        <v>0</v>
      </c>
      <c r="Z17" s="5">
        <f t="shared" si="1"/>
        <v>1</v>
      </c>
      <c r="AA17" s="5">
        <f t="shared" si="1"/>
        <v>0</v>
      </c>
      <c r="AB17" s="5">
        <f t="shared" si="1"/>
        <v>0</v>
      </c>
      <c r="AC17" s="5">
        <f t="shared" si="1"/>
        <v>0</v>
      </c>
      <c r="AD17" s="5">
        <f t="shared" si="1"/>
        <v>0</v>
      </c>
      <c r="AE17" s="5">
        <f t="shared" si="1"/>
        <v>0</v>
      </c>
      <c r="AF17" s="5">
        <f t="shared" si="1"/>
        <v>0</v>
      </c>
      <c r="AG17" s="5">
        <f t="shared" si="1"/>
        <v>0</v>
      </c>
      <c r="AH17" s="5">
        <f t="shared" si="1"/>
        <v>0</v>
      </c>
      <c r="AI17" s="5">
        <f t="shared" si="1"/>
        <v>0</v>
      </c>
    </row>
    <row r="18" spans="1:35" ht="14.25">
      <c r="A18" s="8">
        <v>2010052327</v>
      </c>
      <c r="B18" s="5" t="s">
        <v>15</v>
      </c>
      <c r="C18" s="5">
        <f t="shared" si="2"/>
        <v>87.33333333333333</v>
      </c>
      <c r="D18" s="5">
        <f aca="true" t="shared" si="4" ref="D18:D29">U18*2+V18*2+W18*1+X18*2+Y18*2+Z18*2+AA18*1.5+AB18*2+AC18*2+AD18*1.5+AE18*2+AF18*2+AG18*2+AH18*4+AI18*2</f>
        <v>3</v>
      </c>
      <c r="E18" s="5">
        <v>0</v>
      </c>
      <c r="F18" s="5">
        <v>0</v>
      </c>
      <c r="G18" s="5">
        <v>88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87</v>
      </c>
      <c r="Q18" s="5">
        <v>0</v>
      </c>
      <c r="R18" s="5">
        <v>0</v>
      </c>
      <c r="S18" s="5">
        <v>0</v>
      </c>
      <c r="T18" s="5"/>
      <c r="U18" s="5">
        <f t="shared" si="3"/>
        <v>0</v>
      </c>
      <c r="V18" s="5">
        <f t="shared" si="1"/>
        <v>0</v>
      </c>
      <c r="W18" s="5">
        <f t="shared" si="1"/>
        <v>1</v>
      </c>
      <c r="X18" s="5">
        <f t="shared" si="1"/>
        <v>0</v>
      </c>
      <c r="Y18" s="5">
        <f t="shared" si="1"/>
        <v>0</v>
      </c>
      <c r="Z18" s="5">
        <f t="shared" si="1"/>
        <v>0</v>
      </c>
      <c r="AA18" s="5">
        <f t="shared" si="1"/>
        <v>0</v>
      </c>
      <c r="AB18" s="5">
        <f t="shared" si="1"/>
        <v>0</v>
      </c>
      <c r="AC18" s="5">
        <f t="shared" si="1"/>
        <v>0</v>
      </c>
      <c r="AD18" s="5">
        <f t="shared" si="1"/>
        <v>0</v>
      </c>
      <c r="AE18" s="5">
        <f t="shared" si="1"/>
        <v>0</v>
      </c>
      <c r="AF18" s="5">
        <f t="shared" si="1"/>
        <v>1</v>
      </c>
      <c r="AG18" s="5">
        <f t="shared" si="1"/>
        <v>0</v>
      </c>
      <c r="AH18" s="5">
        <f t="shared" si="1"/>
        <v>0</v>
      </c>
      <c r="AI18" s="5">
        <f t="shared" si="1"/>
        <v>0</v>
      </c>
    </row>
    <row r="19" spans="1:35" ht="14.25">
      <c r="A19" s="8">
        <v>2010053210</v>
      </c>
      <c r="B19" s="5" t="s">
        <v>16</v>
      </c>
      <c r="C19" s="5">
        <f t="shared" si="2"/>
        <v>80</v>
      </c>
      <c r="D19" s="5">
        <f t="shared" si="4"/>
        <v>1</v>
      </c>
      <c r="E19" s="5">
        <v>0</v>
      </c>
      <c r="F19" s="5">
        <v>0</v>
      </c>
      <c r="G19" s="5">
        <v>80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/>
      <c r="U19" s="5">
        <f t="shared" si="3"/>
        <v>0</v>
      </c>
      <c r="V19" s="5">
        <f aca="true" t="shared" si="5" ref="V19:V29">CEILING(F19,100)/100</f>
        <v>0</v>
      </c>
      <c r="W19" s="5">
        <f aca="true" t="shared" si="6" ref="W19:W29">CEILING(G19,100)/100</f>
        <v>1</v>
      </c>
      <c r="X19" s="5">
        <f aca="true" t="shared" si="7" ref="X19:X29">CEILING(H19,100)/100</f>
        <v>0</v>
      </c>
      <c r="Y19" s="5">
        <f aca="true" t="shared" si="8" ref="Y19:Y29">CEILING(I19,100)/100</f>
        <v>0</v>
      </c>
      <c r="Z19" s="5">
        <f aca="true" t="shared" si="9" ref="Z19:Z29">CEILING(J19,100)/100</f>
        <v>0</v>
      </c>
      <c r="AA19" s="5">
        <f aca="true" t="shared" si="10" ref="AA19:AA29">CEILING(K19,100)/100</f>
        <v>0</v>
      </c>
      <c r="AB19" s="5">
        <f aca="true" t="shared" si="11" ref="AB19:AB29">CEILING(L19,100)/100</f>
        <v>0</v>
      </c>
      <c r="AC19" s="5">
        <f aca="true" t="shared" si="12" ref="AC19:AC29">CEILING(M19,100)/100</f>
        <v>0</v>
      </c>
      <c r="AD19" s="5">
        <f aca="true" t="shared" si="13" ref="AD19:AD29">CEILING(N19,100)/100</f>
        <v>0</v>
      </c>
      <c r="AE19" s="5">
        <f aca="true" t="shared" si="14" ref="AE19:AE29">CEILING(O19,100)/100</f>
        <v>0</v>
      </c>
      <c r="AF19" s="5">
        <f aca="true" t="shared" si="15" ref="AF19:AF29">CEILING(P19,100)/100</f>
        <v>0</v>
      </c>
      <c r="AG19" s="5">
        <f aca="true" t="shared" si="16" ref="AG19:AG29">CEILING(Q19,100)/100</f>
        <v>0</v>
      </c>
      <c r="AH19" s="5">
        <f aca="true" t="shared" si="17" ref="AH19:AH29">CEILING(R19,100)/100</f>
        <v>0</v>
      </c>
      <c r="AI19" s="5">
        <f aca="true" t="shared" si="18" ref="AI19:AI29">CEILING(S19,100)/100</f>
        <v>0</v>
      </c>
    </row>
    <row r="20" spans="1:35" ht="14.25">
      <c r="A20" s="8">
        <v>2010053228</v>
      </c>
      <c r="B20" s="5" t="s">
        <v>17</v>
      </c>
      <c r="C20" s="5">
        <f t="shared" si="2"/>
        <v>85.71428571428571</v>
      </c>
      <c r="D20" s="5">
        <f t="shared" si="4"/>
        <v>7</v>
      </c>
      <c r="E20" s="5">
        <v>0</v>
      </c>
      <c r="F20" s="5">
        <v>0</v>
      </c>
      <c r="G20" s="5">
        <v>72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84</v>
      </c>
      <c r="R20" s="5">
        <v>90</v>
      </c>
      <c r="S20" s="5">
        <v>0</v>
      </c>
      <c r="T20" s="5"/>
      <c r="U20" s="5">
        <f t="shared" si="3"/>
        <v>0</v>
      </c>
      <c r="V20" s="5">
        <f t="shared" si="5"/>
        <v>0</v>
      </c>
      <c r="W20" s="5">
        <f t="shared" si="6"/>
        <v>1</v>
      </c>
      <c r="X20" s="5">
        <f t="shared" si="7"/>
        <v>0</v>
      </c>
      <c r="Y20" s="5">
        <f t="shared" si="8"/>
        <v>0</v>
      </c>
      <c r="Z20" s="5">
        <f t="shared" si="9"/>
        <v>0</v>
      </c>
      <c r="AA20" s="5">
        <f t="shared" si="10"/>
        <v>0</v>
      </c>
      <c r="AB20" s="5">
        <f t="shared" si="11"/>
        <v>0</v>
      </c>
      <c r="AC20" s="5">
        <f t="shared" si="12"/>
        <v>0</v>
      </c>
      <c r="AD20" s="5">
        <f t="shared" si="13"/>
        <v>0</v>
      </c>
      <c r="AE20" s="5">
        <f t="shared" si="14"/>
        <v>0</v>
      </c>
      <c r="AF20" s="5">
        <f t="shared" si="15"/>
        <v>0</v>
      </c>
      <c r="AG20" s="5">
        <f t="shared" si="16"/>
        <v>1</v>
      </c>
      <c r="AH20" s="5">
        <f t="shared" si="17"/>
        <v>1</v>
      </c>
      <c r="AI20" s="5">
        <f t="shared" si="18"/>
        <v>0</v>
      </c>
    </row>
    <row r="21" spans="1:35" ht="14.25">
      <c r="A21" s="8">
        <v>2010061212</v>
      </c>
      <c r="B21" s="5" t="s">
        <v>18</v>
      </c>
      <c r="C21" s="5">
        <f t="shared" si="2"/>
        <v>84</v>
      </c>
      <c r="D21" s="5">
        <f t="shared" si="4"/>
        <v>3</v>
      </c>
      <c r="E21" s="5">
        <v>0</v>
      </c>
      <c r="F21" s="5">
        <v>0</v>
      </c>
      <c r="G21" s="5">
        <v>68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92</v>
      </c>
      <c r="T21" s="5"/>
      <c r="U21" s="5">
        <f t="shared" si="3"/>
        <v>0</v>
      </c>
      <c r="V21" s="5">
        <f t="shared" si="5"/>
        <v>0</v>
      </c>
      <c r="W21" s="5">
        <f t="shared" si="6"/>
        <v>1</v>
      </c>
      <c r="X21" s="5">
        <f t="shared" si="7"/>
        <v>0</v>
      </c>
      <c r="Y21" s="5">
        <f t="shared" si="8"/>
        <v>0</v>
      </c>
      <c r="Z21" s="5">
        <f t="shared" si="9"/>
        <v>0</v>
      </c>
      <c r="AA21" s="5">
        <f t="shared" si="10"/>
        <v>0</v>
      </c>
      <c r="AB21" s="5">
        <f t="shared" si="11"/>
        <v>0</v>
      </c>
      <c r="AC21" s="5">
        <f t="shared" si="12"/>
        <v>0</v>
      </c>
      <c r="AD21" s="5">
        <f t="shared" si="13"/>
        <v>0</v>
      </c>
      <c r="AE21" s="5">
        <f t="shared" si="14"/>
        <v>0</v>
      </c>
      <c r="AF21" s="5">
        <f t="shared" si="15"/>
        <v>0</v>
      </c>
      <c r="AG21" s="5">
        <f t="shared" si="16"/>
        <v>0</v>
      </c>
      <c r="AH21" s="5">
        <f t="shared" si="17"/>
        <v>0</v>
      </c>
      <c r="AI21" s="5">
        <f t="shared" si="18"/>
        <v>1</v>
      </c>
    </row>
    <row r="22" spans="1:35" ht="14.25">
      <c r="A22" s="8">
        <v>2010061223</v>
      </c>
      <c r="B22" s="5" t="s">
        <v>19</v>
      </c>
      <c r="C22" s="5">
        <f t="shared" si="2"/>
        <v>60</v>
      </c>
      <c r="D22" s="5">
        <f t="shared" si="4"/>
        <v>1</v>
      </c>
      <c r="E22" s="5">
        <v>0</v>
      </c>
      <c r="F22" s="5">
        <v>0</v>
      </c>
      <c r="G22" s="5">
        <v>60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/>
      <c r="U22" s="5">
        <f t="shared" si="3"/>
        <v>0</v>
      </c>
      <c r="V22" s="5">
        <f t="shared" si="5"/>
        <v>0</v>
      </c>
      <c r="W22" s="5">
        <f t="shared" si="6"/>
        <v>1</v>
      </c>
      <c r="X22" s="5">
        <f t="shared" si="7"/>
        <v>0</v>
      </c>
      <c r="Y22" s="5">
        <f t="shared" si="8"/>
        <v>0</v>
      </c>
      <c r="Z22" s="5">
        <f t="shared" si="9"/>
        <v>0</v>
      </c>
      <c r="AA22" s="5">
        <f t="shared" si="10"/>
        <v>0</v>
      </c>
      <c r="AB22" s="5">
        <f t="shared" si="11"/>
        <v>0</v>
      </c>
      <c r="AC22" s="5">
        <f t="shared" si="12"/>
        <v>0</v>
      </c>
      <c r="AD22" s="5">
        <f t="shared" si="13"/>
        <v>0</v>
      </c>
      <c r="AE22" s="5">
        <f t="shared" si="14"/>
        <v>0</v>
      </c>
      <c r="AF22" s="5">
        <f t="shared" si="15"/>
        <v>0</v>
      </c>
      <c r="AG22" s="5">
        <f t="shared" si="16"/>
        <v>0</v>
      </c>
      <c r="AH22" s="5">
        <f t="shared" si="17"/>
        <v>0</v>
      </c>
      <c r="AI22" s="5">
        <f t="shared" si="18"/>
        <v>0</v>
      </c>
    </row>
    <row r="23" spans="1:35" ht="14.25">
      <c r="A23" s="9">
        <v>2010062119</v>
      </c>
      <c r="B23" s="5" t="s">
        <v>20</v>
      </c>
      <c r="C23" s="5">
        <f t="shared" si="2"/>
        <v>77.33333333333333</v>
      </c>
      <c r="D23" s="5">
        <f t="shared" si="4"/>
        <v>3</v>
      </c>
      <c r="E23" s="5">
        <v>0</v>
      </c>
      <c r="F23" s="5">
        <v>0</v>
      </c>
      <c r="G23" s="5">
        <v>68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82</v>
      </c>
      <c r="Q23" s="5">
        <v>0</v>
      </c>
      <c r="R23" s="5">
        <v>0</v>
      </c>
      <c r="S23" s="5">
        <v>0</v>
      </c>
      <c r="T23" s="5"/>
      <c r="U23" s="5">
        <f t="shared" si="3"/>
        <v>0</v>
      </c>
      <c r="V23" s="5">
        <f t="shared" si="5"/>
        <v>0</v>
      </c>
      <c r="W23" s="5">
        <f t="shared" si="6"/>
        <v>1</v>
      </c>
      <c r="X23" s="5">
        <f t="shared" si="7"/>
        <v>0</v>
      </c>
      <c r="Y23" s="5">
        <f t="shared" si="8"/>
        <v>0</v>
      </c>
      <c r="Z23" s="5">
        <f t="shared" si="9"/>
        <v>0</v>
      </c>
      <c r="AA23" s="5">
        <f t="shared" si="10"/>
        <v>0</v>
      </c>
      <c r="AB23" s="5">
        <f t="shared" si="11"/>
        <v>0</v>
      </c>
      <c r="AC23" s="5">
        <f t="shared" si="12"/>
        <v>0</v>
      </c>
      <c r="AD23" s="5">
        <f t="shared" si="13"/>
        <v>0</v>
      </c>
      <c r="AE23" s="5">
        <f t="shared" si="14"/>
        <v>0</v>
      </c>
      <c r="AF23" s="5">
        <f t="shared" si="15"/>
        <v>1</v>
      </c>
      <c r="AG23" s="5">
        <f t="shared" si="16"/>
        <v>0</v>
      </c>
      <c r="AH23" s="5">
        <f t="shared" si="17"/>
        <v>0</v>
      </c>
      <c r="AI23" s="5">
        <f t="shared" si="18"/>
        <v>0</v>
      </c>
    </row>
    <row r="24" spans="1:35" ht="14.25">
      <c r="A24" s="9">
        <v>2010062223</v>
      </c>
      <c r="B24" s="5" t="s">
        <v>21</v>
      </c>
      <c r="C24" s="5">
        <f t="shared" si="2"/>
        <v>84</v>
      </c>
      <c r="D24" s="5">
        <f t="shared" si="4"/>
        <v>1</v>
      </c>
      <c r="E24" s="5">
        <v>0</v>
      </c>
      <c r="F24" s="5">
        <v>0</v>
      </c>
      <c r="G24" s="5">
        <v>84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/>
      <c r="U24" s="5">
        <f t="shared" si="3"/>
        <v>0</v>
      </c>
      <c r="V24" s="5">
        <f t="shared" si="5"/>
        <v>0</v>
      </c>
      <c r="W24" s="5">
        <f t="shared" si="6"/>
        <v>1</v>
      </c>
      <c r="X24" s="5">
        <f t="shared" si="7"/>
        <v>0</v>
      </c>
      <c r="Y24" s="5">
        <f t="shared" si="8"/>
        <v>0</v>
      </c>
      <c r="Z24" s="5">
        <f t="shared" si="9"/>
        <v>0</v>
      </c>
      <c r="AA24" s="5">
        <f t="shared" si="10"/>
        <v>0</v>
      </c>
      <c r="AB24" s="5">
        <f t="shared" si="11"/>
        <v>0</v>
      </c>
      <c r="AC24" s="5">
        <f t="shared" si="12"/>
        <v>0</v>
      </c>
      <c r="AD24" s="5">
        <f t="shared" si="13"/>
        <v>0</v>
      </c>
      <c r="AE24" s="5">
        <f t="shared" si="14"/>
        <v>0</v>
      </c>
      <c r="AF24" s="5">
        <f t="shared" si="15"/>
        <v>0</v>
      </c>
      <c r="AG24" s="5">
        <f t="shared" si="16"/>
        <v>0</v>
      </c>
      <c r="AH24" s="5">
        <f t="shared" si="17"/>
        <v>0</v>
      </c>
      <c r="AI24" s="5">
        <f t="shared" si="18"/>
        <v>0</v>
      </c>
    </row>
    <row r="25" spans="1:35" ht="14.25">
      <c r="A25" s="9">
        <v>2010063108</v>
      </c>
      <c r="B25" s="5" t="s">
        <v>22</v>
      </c>
      <c r="C25" s="5">
        <f t="shared" si="2"/>
        <v>80</v>
      </c>
      <c r="D25" s="5">
        <f t="shared" si="4"/>
        <v>1</v>
      </c>
      <c r="E25" s="5">
        <v>0</v>
      </c>
      <c r="F25" s="5">
        <v>0</v>
      </c>
      <c r="G25" s="5">
        <v>80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/>
      <c r="U25" s="5">
        <f t="shared" si="3"/>
        <v>0</v>
      </c>
      <c r="V25" s="5">
        <f t="shared" si="5"/>
        <v>0</v>
      </c>
      <c r="W25" s="5">
        <f t="shared" si="6"/>
        <v>1</v>
      </c>
      <c r="X25" s="5">
        <f t="shared" si="7"/>
        <v>0</v>
      </c>
      <c r="Y25" s="5">
        <f t="shared" si="8"/>
        <v>0</v>
      </c>
      <c r="Z25" s="5">
        <f t="shared" si="9"/>
        <v>0</v>
      </c>
      <c r="AA25" s="5">
        <f t="shared" si="10"/>
        <v>0</v>
      </c>
      <c r="AB25" s="5">
        <f t="shared" si="11"/>
        <v>0</v>
      </c>
      <c r="AC25" s="5">
        <f t="shared" si="12"/>
        <v>0</v>
      </c>
      <c r="AD25" s="5">
        <f t="shared" si="13"/>
        <v>0</v>
      </c>
      <c r="AE25" s="5">
        <f t="shared" si="14"/>
        <v>0</v>
      </c>
      <c r="AF25" s="5">
        <f t="shared" si="15"/>
        <v>0</v>
      </c>
      <c r="AG25" s="5">
        <f t="shared" si="16"/>
        <v>0</v>
      </c>
      <c r="AH25" s="5">
        <f t="shared" si="17"/>
        <v>0</v>
      </c>
      <c r="AI25" s="5">
        <f t="shared" si="18"/>
        <v>0</v>
      </c>
    </row>
    <row r="26" spans="1:35" ht="14.25">
      <c r="A26" s="9">
        <v>2010063112</v>
      </c>
      <c r="B26" s="5" t="s">
        <v>23</v>
      </c>
      <c r="C26" s="5">
        <f t="shared" si="2"/>
        <v>80</v>
      </c>
      <c r="D26" s="5">
        <f t="shared" si="4"/>
        <v>1</v>
      </c>
      <c r="E26" s="5">
        <v>0</v>
      </c>
      <c r="F26" s="5">
        <v>0</v>
      </c>
      <c r="G26" s="5">
        <v>80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/>
      <c r="U26" s="5">
        <f t="shared" si="3"/>
        <v>0</v>
      </c>
      <c r="V26" s="5">
        <f t="shared" si="5"/>
        <v>0</v>
      </c>
      <c r="W26" s="5">
        <f t="shared" si="6"/>
        <v>1</v>
      </c>
      <c r="X26" s="5">
        <f t="shared" si="7"/>
        <v>0</v>
      </c>
      <c r="Y26" s="5">
        <f t="shared" si="8"/>
        <v>0</v>
      </c>
      <c r="Z26" s="5">
        <f t="shared" si="9"/>
        <v>0</v>
      </c>
      <c r="AA26" s="5">
        <f t="shared" si="10"/>
        <v>0</v>
      </c>
      <c r="AB26" s="5">
        <f t="shared" si="11"/>
        <v>0</v>
      </c>
      <c r="AC26" s="5">
        <f t="shared" si="12"/>
        <v>0</v>
      </c>
      <c r="AD26" s="5">
        <f t="shared" si="13"/>
        <v>0</v>
      </c>
      <c r="AE26" s="5">
        <f t="shared" si="14"/>
        <v>0</v>
      </c>
      <c r="AF26" s="5">
        <f t="shared" si="15"/>
        <v>0</v>
      </c>
      <c r="AG26" s="5">
        <f t="shared" si="16"/>
        <v>0</v>
      </c>
      <c r="AH26" s="5">
        <f t="shared" si="17"/>
        <v>0</v>
      </c>
      <c r="AI26" s="5">
        <f t="shared" si="18"/>
        <v>0</v>
      </c>
    </row>
    <row r="27" spans="1:35" ht="14.25">
      <c r="A27" s="9">
        <v>2010063229</v>
      </c>
      <c r="B27" s="5" t="s">
        <v>24</v>
      </c>
      <c r="C27" s="5">
        <f t="shared" si="2"/>
        <v>72</v>
      </c>
      <c r="D27" s="5">
        <f t="shared" si="4"/>
        <v>1</v>
      </c>
      <c r="E27" s="5">
        <v>0</v>
      </c>
      <c r="F27" s="5">
        <v>0</v>
      </c>
      <c r="G27" s="5">
        <v>72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/>
      <c r="U27" s="5">
        <f t="shared" si="3"/>
        <v>0</v>
      </c>
      <c r="V27" s="5">
        <f t="shared" si="5"/>
        <v>0</v>
      </c>
      <c r="W27" s="5">
        <f t="shared" si="6"/>
        <v>1</v>
      </c>
      <c r="X27" s="5">
        <f t="shared" si="7"/>
        <v>0</v>
      </c>
      <c r="Y27" s="5">
        <f t="shared" si="8"/>
        <v>0</v>
      </c>
      <c r="Z27" s="5">
        <f t="shared" si="9"/>
        <v>0</v>
      </c>
      <c r="AA27" s="5">
        <f t="shared" si="10"/>
        <v>0</v>
      </c>
      <c r="AB27" s="5">
        <f t="shared" si="11"/>
        <v>0</v>
      </c>
      <c r="AC27" s="5">
        <f t="shared" si="12"/>
        <v>0</v>
      </c>
      <c r="AD27" s="5">
        <f t="shared" si="13"/>
        <v>0</v>
      </c>
      <c r="AE27" s="5">
        <f t="shared" si="14"/>
        <v>0</v>
      </c>
      <c r="AF27" s="5">
        <f t="shared" si="15"/>
        <v>0</v>
      </c>
      <c r="AG27" s="5">
        <f t="shared" si="16"/>
        <v>0</v>
      </c>
      <c r="AH27" s="5">
        <f t="shared" si="17"/>
        <v>0</v>
      </c>
      <c r="AI27" s="5">
        <f t="shared" si="18"/>
        <v>0</v>
      </c>
    </row>
    <row r="28" spans="1:35" ht="14.25">
      <c r="A28" s="9">
        <v>2010072205</v>
      </c>
      <c r="B28" s="5" t="s">
        <v>25</v>
      </c>
      <c r="C28" s="5">
        <f t="shared" si="2"/>
        <v>88</v>
      </c>
      <c r="D28" s="5">
        <f t="shared" si="4"/>
        <v>1</v>
      </c>
      <c r="E28" s="5">
        <v>0</v>
      </c>
      <c r="F28" s="5">
        <v>0</v>
      </c>
      <c r="G28" s="5">
        <v>88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/>
      <c r="U28" s="5">
        <f t="shared" si="3"/>
        <v>0</v>
      </c>
      <c r="V28" s="5">
        <f t="shared" si="5"/>
        <v>0</v>
      </c>
      <c r="W28" s="5">
        <f t="shared" si="6"/>
        <v>1</v>
      </c>
      <c r="X28" s="5">
        <f t="shared" si="7"/>
        <v>0</v>
      </c>
      <c r="Y28" s="5">
        <f t="shared" si="8"/>
        <v>0</v>
      </c>
      <c r="Z28" s="5">
        <f t="shared" si="9"/>
        <v>0</v>
      </c>
      <c r="AA28" s="5">
        <f t="shared" si="10"/>
        <v>0</v>
      </c>
      <c r="AB28" s="5">
        <f t="shared" si="11"/>
        <v>0</v>
      </c>
      <c r="AC28" s="5">
        <f t="shared" si="12"/>
        <v>0</v>
      </c>
      <c r="AD28" s="5">
        <f t="shared" si="13"/>
        <v>0</v>
      </c>
      <c r="AE28" s="5">
        <f t="shared" si="14"/>
        <v>0</v>
      </c>
      <c r="AF28" s="5">
        <f t="shared" si="15"/>
        <v>0</v>
      </c>
      <c r="AG28" s="5">
        <f t="shared" si="16"/>
        <v>0</v>
      </c>
      <c r="AH28" s="5">
        <f t="shared" si="17"/>
        <v>0</v>
      </c>
      <c r="AI28" s="5">
        <f t="shared" si="18"/>
        <v>0</v>
      </c>
    </row>
    <row r="29" spans="1:35" ht="14.25">
      <c r="A29" s="9">
        <v>2010074119</v>
      </c>
      <c r="B29" s="5" t="s">
        <v>26</v>
      </c>
      <c r="C29" s="5">
        <f t="shared" si="2"/>
        <v>68</v>
      </c>
      <c r="D29" s="5">
        <f t="shared" si="4"/>
        <v>1</v>
      </c>
      <c r="E29" s="5">
        <v>0</v>
      </c>
      <c r="F29" s="5">
        <v>0</v>
      </c>
      <c r="G29" s="5">
        <v>68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/>
      <c r="U29" s="5">
        <f t="shared" si="3"/>
        <v>0</v>
      </c>
      <c r="V29" s="5">
        <f t="shared" si="5"/>
        <v>0</v>
      </c>
      <c r="W29" s="5">
        <f t="shared" si="6"/>
        <v>1</v>
      </c>
      <c r="X29" s="5">
        <f t="shared" si="7"/>
        <v>0</v>
      </c>
      <c r="Y29" s="5">
        <f t="shared" si="8"/>
        <v>0</v>
      </c>
      <c r="Z29" s="5">
        <f t="shared" si="9"/>
        <v>0</v>
      </c>
      <c r="AA29" s="5">
        <f t="shared" si="10"/>
        <v>0</v>
      </c>
      <c r="AB29" s="5">
        <f t="shared" si="11"/>
        <v>0</v>
      </c>
      <c r="AC29" s="5">
        <f t="shared" si="12"/>
        <v>0</v>
      </c>
      <c r="AD29" s="5">
        <f t="shared" si="13"/>
        <v>0</v>
      </c>
      <c r="AE29" s="5">
        <f t="shared" si="14"/>
        <v>0</v>
      </c>
      <c r="AF29" s="5">
        <f t="shared" si="15"/>
        <v>0</v>
      </c>
      <c r="AG29" s="5">
        <f t="shared" si="16"/>
        <v>0</v>
      </c>
      <c r="AH29" s="5">
        <f t="shared" si="17"/>
        <v>0</v>
      </c>
      <c r="AI29" s="5">
        <f t="shared" si="18"/>
        <v>0</v>
      </c>
    </row>
    <row r="30" ht="14.25">
      <c r="W30" s="5"/>
    </row>
    <row r="31" ht="14.25">
      <c r="W31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28" sqref="C28"/>
    </sheetView>
  </sheetViews>
  <sheetFormatPr defaultColWidth="9.00390625" defaultRowHeight="14.25"/>
  <cols>
    <col min="1" max="1" width="11.75390625" style="0" customWidth="1"/>
    <col min="2" max="2" width="12.00390625" style="0" customWidth="1"/>
  </cols>
  <sheetData>
    <row r="1" spans="1:3" ht="14.25">
      <c r="A1" s="6" t="s">
        <v>27</v>
      </c>
      <c r="B1" s="6" t="s">
        <v>28</v>
      </c>
      <c r="C1">
        <v>0</v>
      </c>
    </row>
    <row r="2" spans="1:3" ht="14.25">
      <c r="A2" s="7">
        <v>2010031215</v>
      </c>
      <c r="B2" s="5" t="s">
        <v>0</v>
      </c>
      <c r="C2">
        <v>0</v>
      </c>
    </row>
    <row r="3" spans="1:3" ht="14.25">
      <c r="A3" s="7">
        <v>2010031231</v>
      </c>
      <c r="B3" s="5" t="s">
        <v>1</v>
      </c>
      <c r="C3">
        <v>0</v>
      </c>
    </row>
    <row r="4" spans="1:3" ht="14.25">
      <c r="A4" s="7">
        <v>2010031306</v>
      </c>
      <c r="B4" s="5" t="s">
        <v>2</v>
      </c>
      <c r="C4">
        <v>0</v>
      </c>
    </row>
    <row r="5" spans="1:3" ht="14.25">
      <c r="A5" s="7">
        <v>2010031318</v>
      </c>
      <c r="B5" s="5" t="s">
        <v>3</v>
      </c>
      <c r="C5">
        <v>0</v>
      </c>
    </row>
    <row r="6" spans="1:3" ht="14.25">
      <c r="A6" s="7">
        <v>2010031321</v>
      </c>
      <c r="B6" s="5" t="s">
        <v>4</v>
      </c>
      <c r="C6">
        <v>0</v>
      </c>
    </row>
    <row r="7" spans="1:3" ht="14.25">
      <c r="A7" s="7">
        <v>2010031326</v>
      </c>
      <c r="B7" s="5" t="s">
        <v>5</v>
      </c>
      <c r="C7">
        <v>0</v>
      </c>
    </row>
    <row r="8" spans="1:3" ht="14.25">
      <c r="A8" s="7">
        <v>2010032323</v>
      </c>
      <c r="B8" s="5" t="s">
        <v>6</v>
      </c>
      <c r="C8">
        <v>0</v>
      </c>
    </row>
    <row r="9" spans="1:3" ht="14.25">
      <c r="A9" s="7">
        <v>2010033121</v>
      </c>
      <c r="B9" s="5" t="s">
        <v>7</v>
      </c>
      <c r="C9">
        <v>0</v>
      </c>
    </row>
    <row r="10" spans="1:3" ht="14.25">
      <c r="A10" s="7">
        <v>2010042124</v>
      </c>
      <c r="B10" s="5" t="s">
        <v>8</v>
      </c>
      <c r="C10">
        <v>0</v>
      </c>
    </row>
    <row r="11" spans="1:3" ht="14.25">
      <c r="A11" s="8">
        <v>2010042229</v>
      </c>
      <c r="B11" s="5" t="s">
        <v>9</v>
      </c>
      <c r="C11">
        <v>0</v>
      </c>
    </row>
    <row r="12" spans="1:3" ht="14.25">
      <c r="A12" s="8">
        <v>2010043133</v>
      </c>
      <c r="B12" s="5" t="s">
        <v>10</v>
      </c>
      <c r="C12">
        <v>0</v>
      </c>
    </row>
    <row r="13" spans="1:3" ht="14.25">
      <c r="A13" s="8">
        <v>2010044202</v>
      </c>
      <c r="B13" s="5" t="s">
        <v>11</v>
      </c>
      <c r="C13">
        <v>0</v>
      </c>
    </row>
    <row r="14" spans="1:3" ht="14.25">
      <c r="A14" s="8">
        <v>2010044214</v>
      </c>
      <c r="B14" s="5" t="s">
        <v>12</v>
      </c>
      <c r="C14">
        <v>0</v>
      </c>
    </row>
    <row r="15" spans="1:3" ht="14.25">
      <c r="A15" s="8">
        <v>2010052309</v>
      </c>
      <c r="B15" s="5" t="s">
        <v>13</v>
      </c>
      <c r="C15">
        <v>0</v>
      </c>
    </row>
    <row r="16" spans="1:3" ht="14.25">
      <c r="A16" s="8">
        <v>2010052326</v>
      </c>
      <c r="B16" s="5" t="s">
        <v>14</v>
      </c>
      <c r="C16">
        <v>0</v>
      </c>
    </row>
    <row r="17" spans="1:3" ht="14.25">
      <c r="A17" s="8">
        <v>2010052327</v>
      </c>
      <c r="B17" s="5" t="s">
        <v>15</v>
      </c>
      <c r="C17">
        <v>0</v>
      </c>
    </row>
    <row r="18" spans="1:3" ht="14.25">
      <c r="A18" s="8">
        <v>2010053210</v>
      </c>
      <c r="B18" s="5" t="s">
        <v>16</v>
      </c>
      <c r="C18">
        <v>0</v>
      </c>
    </row>
    <row r="19" spans="1:3" ht="14.25">
      <c r="A19" s="8">
        <v>2010053228</v>
      </c>
      <c r="B19" s="5" t="s">
        <v>17</v>
      </c>
      <c r="C19">
        <v>0</v>
      </c>
    </row>
    <row r="20" spans="1:3" ht="14.25">
      <c r="A20" s="8">
        <v>2010061212</v>
      </c>
      <c r="B20" s="5" t="s">
        <v>18</v>
      </c>
      <c r="C20">
        <v>0</v>
      </c>
    </row>
    <row r="21" spans="1:3" ht="14.25">
      <c r="A21" s="8">
        <v>2010061223</v>
      </c>
      <c r="B21" s="5" t="s">
        <v>19</v>
      </c>
      <c r="C21">
        <v>0</v>
      </c>
    </row>
    <row r="22" spans="1:3" ht="14.25">
      <c r="A22" s="9">
        <v>2010062119</v>
      </c>
      <c r="B22" s="5" t="s">
        <v>20</v>
      </c>
      <c r="C22">
        <v>0</v>
      </c>
    </row>
    <row r="23" spans="1:3" ht="14.25">
      <c r="A23" s="9">
        <v>2010062223</v>
      </c>
      <c r="B23" s="5" t="s">
        <v>21</v>
      </c>
      <c r="C23">
        <v>0</v>
      </c>
    </row>
    <row r="24" spans="1:3" ht="14.25">
      <c r="A24" s="9">
        <v>2010063108</v>
      </c>
      <c r="B24" s="5" t="s">
        <v>22</v>
      </c>
      <c r="C24">
        <v>0</v>
      </c>
    </row>
    <row r="25" spans="1:3" ht="14.25">
      <c r="A25" s="9">
        <v>2010063112</v>
      </c>
      <c r="B25" s="5" t="s">
        <v>23</v>
      </c>
      <c r="C25">
        <v>0</v>
      </c>
    </row>
    <row r="26" spans="1:3" ht="14.25">
      <c r="A26" s="9">
        <v>2010063229</v>
      </c>
      <c r="B26" s="5" t="s">
        <v>24</v>
      </c>
      <c r="C26">
        <v>0</v>
      </c>
    </row>
    <row r="27" spans="1:3" ht="14.25">
      <c r="A27" s="9">
        <v>2010072205</v>
      </c>
      <c r="B27" s="5" t="s">
        <v>25</v>
      </c>
      <c r="C27">
        <v>0</v>
      </c>
    </row>
    <row r="28" spans="1:3" ht="14.25">
      <c r="A28" s="9">
        <v>2010074119</v>
      </c>
      <c r="B28" s="5" t="s">
        <v>26</v>
      </c>
      <c r="C28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1" sqref="C21"/>
    </sheetView>
  </sheetViews>
  <sheetFormatPr defaultColWidth="9.00390625" defaultRowHeight="14.25"/>
  <cols>
    <col min="1" max="1" width="11.75390625" style="0" customWidth="1"/>
    <col min="2" max="2" width="11.125" style="0" customWidth="1"/>
  </cols>
  <sheetData>
    <row r="1" spans="1:6" ht="14.25">
      <c r="A1" s="6" t="s">
        <v>27</v>
      </c>
      <c r="B1" s="6" t="s">
        <v>28</v>
      </c>
      <c r="C1" s="6" t="s">
        <v>179</v>
      </c>
      <c r="D1" s="6" t="s">
        <v>180</v>
      </c>
      <c r="E1" s="6" t="s">
        <v>125</v>
      </c>
      <c r="F1" s="6" t="s">
        <v>181</v>
      </c>
    </row>
    <row r="2" spans="1:6" ht="14.25">
      <c r="A2" s="7">
        <v>2010031215</v>
      </c>
      <c r="B2" s="5" t="s">
        <v>0</v>
      </c>
      <c r="C2" s="6">
        <f>'2.1学生互评'!C2</f>
        <v>98.5</v>
      </c>
      <c r="D2" s="6">
        <f>'2.2导员打分'!C2</f>
        <v>87</v>
      </c>
      <c r="E2" s="6">
        <f>'2.3德育加分'!C2</f>
        <v>7.04</v>
      </c>
      <c r="F2" s="6">
        <f>C2*0.6+D2*0.4+E2</f>
        <v>100.94000000000001</v>
      </c>
    </row>
    <row r="3" spans="1:6" ht="14.25">
      <c r="A3" s="7">
        <v>2010031231</v>
      </c>
      <c r="B3" s="5" t="s">
        <v>1</v>
      </c>
      <c r="C3" s="6">
        <f>'2.1学生互评'!C3</f>
        <v>98.6923076923077</v>
      </c>
      <c r="D3" s="6">
        <f>'2.2导员打分'!C3</f>
        <v>89</v>
      </c>
      <c r="E3" s="6">
        <f>'2.3德育加分'!C3</f>
        <v>5.800000000000001</v>
      </c>
      <c r="F3" s="6">
        <f aca="true" t="shared" si="0" ref="F3:F28">C3*0.6+D3*0.4+E3</f>
        <v>100.61538461538461</v>
      </c>
    </row>
    <row r="4" spans="1:6" ht="14.25">
      <c r="A4" s="7">
        <v>2010031306</v>
      </c>
      <c r="B4" s="5" t="s">
        <v>2</v>
      </c>
      <c r="C4" s="6">
        <f>'2.1学生互评'!C4</f>
        <v>98.6923076923077</v>
      </c>
      <c r="D4" s="6">
        <f>'2.2导员打分'!C4</f>
        <v>91</v>
      </c>
      <c r="E4" s="6">
        <f>'2.3德育加分'!C4</f>
        <v>6</v>
      </c>
      <c r="F4" s="6">
        <f t="shared" si="0"/>
        <v>101.61538461538461</v>
      </c>
    </row>
    <row r="5" spans="1:6" ht="14.25">
      <c r="A5" s="7">
        <v>2010031318</v>
      </c>
      <c r="B5" s="5" t="s">
        <v>3</v>
      </c>
      <c r="C5" s="6">
        <f>'2.1学生互评'!C5</f>
        <v>98.38461538461539</v>
      </c>
      <c r="D5" s="6">
        <f>'2.2导员打分'!C5</f>
        <v>89</v>
      </c>
      <c r="E5" s="6">
        <f>'2.3德育加分'!C5</f>
        <v>0</v>
      </c>
      <c r="F5" s="6">
        <f t="shared" si="0"/>
        <v>94.63076923076923</v>
      </c>
    </row>
    <row r="6" spans="1:6" ht="14.25">
      <c r="A6" s="7">
        <v>2010031321</v>
      </c>
      <c r="B6" s="5" t="s">
        <v>4</v>
      </c>
      <c r="C6" s="6">
        <f>'2.1学生互评'!C6</f>
        <v>98.07692307692308</v>
      </c>
      <c r="D6" s="6">
        <f>'2.2导员打分'!C6</f>
        <v>89</v>
      </c>
      <c r="E6" s="6">
        <f>'2.3德育加分'!C6</f>
        <v>3</v>
      </c>
      <c r="F6" s="6">
        <f t="shared" si="0"/>
        <v>97.44615384615385</v>
      </c>
    </row>
    <row r="7" spans="1:6" ht="14.25">
      <c r="A7" s="7">
        <v>2010031326</v>
      </c>
      <c r="B7" s="5" t="s">
        <v>5</v>
      </c>
      <c r="C7" s="6">
        <f>'2.1学生互评'!C7</f>
        <v>98.15384615384616</v>
      </c>
      <c r="D7" s="6">
        <f>'2.2导员打分'!C7</f>
        <v>91</v>
      </c>
      <c r="E7" s="6">
        <f>'2.3德育加分'!C7</f>
        <v>0</v>
      </c>
      <c r="F7" s="6">
        <f t="shared" si="0"/>
        <v>95.2923076923077</v>
      </c>
    </row>
    <row r="8" spans="1:6" ht="14.25">
      <c r="A8" s="7">
        <v>2010032323</v>
      </c>
      <c r="B8" s="5" t="s">
        <v>6</v>
      </c>
      <c r="C8" s="6">
        <f>'2.1学生互评'!C8</f>
        <v>98.84615384615384</v>
      </c>
      <c r="D8" s="6">
        <f>'2.2导员打分'!C8</f>
        <v>91</v>
      </c>
      <c r="E8" s="6">
        <f>'2.3德育加分'!C8</f>
        <v>6.24</v>
      </c>
      <c r="F8" s="6">
        <f t="shared" si="0"/>
        <v>101.9476923076923</v>
      </c>
    </row>
    <row r="9" spans="1:6" ht="14.25">
      <c r="A9" s="7">
        <v>2010033121</v>
      </c>
      <c r="B9" s="5" t="s">
        <v>7</v>
      </c>
      <c r="C9" s="6">
        <f>'2.1学生互评'!C9</f>
        <v>98.34615384615384</v>
      </c>
      <c r="D9" s="6">
        <f>'2.2导员打分'!C9</f>
        <v>89</v>
      </c>
      <c r="E9" s="6">
        <f>'2.3德育加分'!C9</f>
        <v>0</v>
      </c>
      <c r="F9" s="6">
        <f t="shared" si="0"/>
        <v>94.6076923076923</v>
      </c>
    </row>
    <row r="10" spans="1:6" ht="14.25">
      <c r="A10" s="7">
        <v>2010042124</v>
      </c>
      <c r="B10" s="5" t="s">
        <v>8</v>
      </c>
      <c r="C10" s="6">
        <f>'2.1学生互评'!C10</f>
        <v>98.26923076923077</v>
      </c>
      <c r="D10" s="6">
        <f>'2.2导员打分'!C10</f>
        <v>93</v>
      </c>
      <c r="E10" s="6">
        <f>'2.3德育加分'!C10</f>
        <v>4</v>
      </c>
      <c r="F10" s="6">
        <f t="shared" si="0"/>
        <v>100.16153846153847</v>
      </c>
    </row>
    <row r="11" spans="1:6" ht="14.25">
      <c r="A11" s="8">
        <v>2010042229</v>
      </c>
      <c r="B11" s="5" t="s">
        <v>9</v>
      </c>
      <c r="C11" s="6">
        <f>'2.1学生互评'!C11</f>
        <v>98.53846153846153</v>
      </c>
      <c r="D11" s="6">
        <f>'2.2导员打分'!C11</f>
        <v>87</v>
      </c>
      <c r="E11" s="6">
        <f>'2.3德育加分'!C11</f>
        <v>0</v>
      </c>
      <c r="F11" s="6">
        <f t="shared" si="0"/>
        <v>93.92307692307692</v>
      </c>
    </row>
    <row r="12" spans="1:6" ht="14.25">
      <c r="A12" s="8">
        <v>2010043133</v>
      </c>
      <c r="B12" s="5" t="s">
        <v>10</v>
      </c>
      <c r="C12" s="6">
        <f>'2.1学生互评'!C12</f>
        <v>98.5</v>
      </c>
      <c r="D12" s="6">
        <f>'2.2导员打分'!C12</f>
        <v>91</v>
      </c>
      <c r="E12" s="6">
        <f>'2.3德育加分'!C12</f>
        <v>0</v>
      </c>
      <c r="F12" s="6">
        <f t="shared" si="0"/>
        <v>95.5</v>
      </c>
    </row>
    <row r="13" spans="1:6" ht="14.25">
      <c r="A13" s="8">
        <v>2010044202</v>
      </c>
      <c r="B13" s="5" t="s">
        <v>11</v>
      </c>
      <c r="C13" s="6">
        <f>'2.1学生互评'!C13</f>
        <v>98.6923076923077</v>
      </c>
      <c r="D13" s="6">
        <f>'2.2导员打分'!C13</f>
        <v>89</v>
      </c>
      <c r="E13" s="6">
        <f>'2.3德育加分'!C13</f>
        <v>7.2</v>
      </c>
      <c r="F13" s="6">
        <f t="shared" si="0"/>
        <v>102.01538461538462</v>
      </c>
    </row>
    <row r="14" spans="1:6" ht="14.25">
      <c r="A14" s="8">
        <v>2010044214</v>
      </c>
      <c r="B14" s="5" t="s">
        <v>12</v>
      </c>
      <c r="C14" s="6">
        <f>'2.1学生互评'!C14</f>
        <v>98.46153846153847</v>
      </c>
      <c r="D14" s="6">
        <f>'2.2导员打分'!C14</f>
        <v>89</v>
      </c>
      <c r="E14" s="6">
        <f>'2.3德育加分'!C14</f>
        <v>7.2</v>
      </c>
      <c r="F14" s="6">
        <f t="shared" si="0"/>
        <v>101.87692307692309</v>
      </c>
    </row>
    <row r="15" spans="1:6" ht="14.25">
      <c r="A15" s="8">
        <v>2010052309</v>
      </c>
      <c r="B15" s="5" t="s">
        <v>13</v>
      </c>
      <c r="C15" s="6">
        <f>'2.1学生互评'!C15</f>
        <v>98.8076923076923</v>
      </c>
      <c r="D15" s="6">
        <f>'2.2导员打分'!C15</f>
        <v>91</v>
      </c>
      <c r="E15" s="6">
        <f>'2.3德育加分'!C15</f>
        <v>7.2</v>
      </c>
      <c r="F15" s="6">
        <f t="shared" si="0"/>
        <v>102.88461538461537</v>
      </c>
    </row>
    <row r="16" spans="1:6" ht="14.25">
      <c r="A16" s="8">
        <v>2010052326</v>
      </c>
      <c r="B16" s="5" t="s">
        <v>14</v>
      </c>
      <c r="C16" s="6">
        <f>'2.1学生互评'!C16</f>
        <v>98.84615384615384</v>
      </c>
      <c r="D16" s="6">
        <f>'2.2导员打分'!C16</f>
        <v>91</v>
      </c>
      <c r="E16" s="6">
        <f>'2.3德育加分'!C16</f>
        <v>6.4</v>
      </c>
      <c r="F16" s="6">
        <f t="shared" si="0"/>
        <v>102.1076923076923</v>
      </c>
    </row>
    <row r="17" spans="1:6" ht="14.25">
      <c r="A17" s="8">
        <v>2010052327</v>
      </c>
      <c r="B17" s="5" t="s">
        <v>15</v>
      </c>
      <c r="C17" s="6">
        <f>'2.1学生互评'!C17</f>
        <v>98.6923076923077</v>
      </c>
      <c r="D17" s="6">
        <f>'2.2导员打分'!C17</f>
        <v>89</v>
      </c>
      <c r="E17" s="6">
        <f>'2.3德育加分'!C17</f>
        <v>4.6</v>
      </c>
      <c r="F17" s="6">
        <f t="shared" si="0"/>
        <v>99.41538461538461</v>
      </c>
    </row>
    <row r="18" spans="1:6" ht="14.25">
      <c r="A18" s="8">
        <v>2010053210</v>
      </c>
      <c r="B18" s="5" t="s">
        <v>16</v>
      </c>
      <c r="C18" s="6">
        <f>'2.1学生互评'!C18</f>
        <v>98.76923076923077</v>
      </c>
      <c r="D18" s="6">
        <f>'2.2导员打分'!C18</f>
        <v>91</v>
      </c>
      <c r="E18" s="6">
        <f>'2.3德育加分'!C18</f>
        <v>6.6</v>
      </c>
      <c r="F18" s="6">
        <f t="shared" si="0"/>
        <v>102.26153846153846</v>
      </c>
    </row>
    <row r="19" spans="1:6" ht="14.25">
      <c r="A19" s="8">
        <v>2010053228</v>
      </c>
      <c r="B19" s="5" t="s">
        <v>17</v>
      </c>
      <c r="C19" s="6">
        <f>'2.1学生互评'!C19</f>
        <v>98.8076923076923</v>
      </c>
      <c r="D19" s="6">
        <f>'2.2导员打分'!C19</f>
        <v>91</v>
      </c>
      <c r="E19" s="6">
        <f>'2.3德育加分'!C19</f>
        <v>0</v>
      </c>
      <c r="F19" s="6">
        <f t="shared" si="0"/>
        <v>95.68461538461537</v>
      </c>
    </row>
    <row r="20" spans="1:6" ht="14.25">
      <c r="A20" s="8">
        <v>2010061212</v>
      </c>
      <c r="B20" s="5" t="s">
        <v>18</v>
      </c>
      <c r="C20" s="6">
        <f>'2.1学生互评'!C20</f>
        <v>98.46153846153847</v>
      </c>
      <c r="D20" s="6">
        <f>'2.2导员打分'!C20</f>
        <v>91</v>
      </c>
      <c r="E20" s="6">
        <f>'2.3德育加分'!C20</f>
        <v>0</v>
      </c>
      <c r="F20" s="6">
        <f t="shared" si="0"/>
        <v>95.47692307692307</v>
      </c>
    </row>
    <row r="21" spans="1:6" ht="14.25">
      <c r="A21" s="8">
        <v>2010061223</v>
      </c>
      <c r="B21" s="5" t="s">
        <v>19</v>
      </c>
      <c r="C21" s="6">
        <f>'2.1学生互评'!C21</f>
        <v>98.42307692307692</v>
      </c>
      <c r="D21" s="6">
        <f>'2.2导员打分'!C21</f>
        <v>89</v>
      </c>
      <c r="E21" s="6">
        <f>'2.3德育加分'!C21</f>
        <v>7.2</v>
      </c>
      <c r="F21" s="6">
        <f t="shared" si="0"/>
        <v>101.85384615384616</v>
      </c>
    </row>
    <row r="22" spans="1:6" ht="14.25">
      <c r="A22" s="9">
        <v>2010062119</v>
      </c>
      <c r="B22" s="5" t="s">
        <v>20</v>
      </c>
      <c r="C22" s="6">
        <f>'2.1学生互评'!C22</f>
        <v>98.57692307692308</v>
      </c>
      <c r="D22" s="6">
        <f>'2.2导员打分'!C22</f>
        <v>91</v>
      </c>
      <c r="E22" s="6">
        <f>'2.3德育加分'!C22</f>
        <v>0</v>
      </c>
      <c r="F22" s="6">
        <f t="shared" si="0"/>
        <v>95.54615384615384</v>
      </c>
    </row>
    <row r="23" spans="1:6" ht="14.25">
      <c r="A23" s="9">
        <v>2010062223</v>
      </c>
      <c r="B23" s="5" t="s">
        <v>21</v>
      </c>
      <c r="C23" s="6">
        <f>'2.1学生互评'!C23</f>
        <v>98.65384615384616</v>
      </c>
      <c r="D23" s="6">
        <f>'2.2导员打分'!C23</f>
        <v>89</v>
      </c>
      <c r="E23" s="6">
        <f>'2.3德育加分'!C23</f>
        <v>0</v>
      </c>
      <c r="F23" s="6">
        <f t="shared" si="0"/>
        <v>94.7923076923077</v>
      </c>
    </row>
    <row r="24" spans="1:6" ht="14.25">
      <c r="A24" s="9">
        <v>2010063108</v>
      </c>
      <c r="B24" s="5" t="s">
        <v>22</v>
      </c>
      <c r="C24" s="6">
        <f>'2.1学生互评'!C24</f>
        <v>98.6923076923077</v>
      </c>
      <c r="D24" s="6">
        <f>'2.2导员打分'!C24</f>
        <v>93</v>
      </c>
      <c r="E24" s="6">
        <f>'2.3德育加分'!C24</f>
        <v>7.2</v>
      </c>
      <c r="F24" s="6">
        <f t="shared" si="0"/>
        <v>103.61538461538463</v>
      </c>
    </row>
    <row r="25" spans="1:6" ht="14.25">
      <c r="A25" s="9">
        <v>2010063112</v>
      </c>
      <c r="B25" s="5" t="s">
        <v>23</v>
      </c>
      <c r="C25" s="6">
        <f>'2.1学生互评'!C25</f>
        <v>98.65384615384616</v>
      </c>
      <c r="D25" s="6">
        <f>'2.2导员打分'!C25</f>
        <v>91</v>
      </c>
      <c r="E25" s="6">
        <f>'2.3德育加分'!C25</f>
        <v>6.6</v>
      </c>
      <c r="F25" s="6">
        <f t="shared" si="0"/>
        <v>102.19230769230768</v>
      </c>
    </row>
    <row r="26" spans="1:6" ht="14.25">
      <c r="A26" s="9">
        <v>2010063229</v>
      </c>
      <c r="B26" s="5" t="s">
        <v>24</v>
      </c>
      <c r="C26" s="6">
        <f>'2.1学生互评'!C26</f>
        <v>98.5</v>
      </c>
      <c r="D26" s="6">
        <f>'2.2导员打分'!C26</f>
        <v>89</v>
      </c>
      <c r="E26" s="6">
        <f>'2.3德育加分'!C26</f>
        <v>6.6</v>
      </c>
      <c r="F26" s="6">
        <f t="shared" si="0"/>
        <v>101.29999999999998</v>
      </c>
    </row>
    <row r="27" spans="1:6" ht="14.25">
      <c r="A27" s="9">
        <v>2010072205</v>
      </c>
      <c r="B27" s="5" t="s">
        <v>25</v>
      </c>
      <c r="C27" s="6">
        <f>'2.1学生互评'!C27</f>
        <v>98.73076923076923</v>
      </c>
      <c r="D27" s="6">
        <f>'2.2导员打分'!C27</f>
        <v>89</v>
      </c>
      <c r="E27" s="6">
        <f>'2.3德育加分'!C27</f>
        <v>7.2</v>
      </c>
      <c r="F27" s="6">
        <f t="shared" si="0"/>
        <v>102.03846153846153</v>
      </c>
    </row>
    <row r="28" spans="1:6" ht="14.25">
      <c r="A28" s="9">
        <v>2010074119</v>
      </c>
      <c r="B28" s="5" t="s">
        <v>26</v>
      </c>
      <c r="C28" s="6">
        <f>'2.1学生互评'!C28</f>
        <v>98.73076923076923</v>
      </c>
      <c r="D28" s="6">
        <f>'2.2导员打分'!C28</f>
        <v>91</v>
      </c>
      <c r="E28" s="6">
        <f>'2.3德育加分'!C28</f>
        <v>6</v>
      </c>
      <c r="F28" s="6">
        <f t="shared" si="0"/>
        <v>101.63846153846154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H9" sqref="H9"/>
    </sheetView>
  </sheetViews>
  <sheetFormatPr defaultColWidth="9.00390625" defaultRowHeight="14.25"/>
  <cols>
    <col min="1" max="1" width="13.625" style="0" customWidth="1"/>
    <col min="2" max="2" width="9.875" style="0" customWidth="1"/>
  </cols>
  <sheetData>
    <row r="1" spans="1:30" ht="14.25">
      <c r="A1" s="6" t="s">
        <v>27</v>
      </c>
      <c r="B1" s="6" t="s">
        <v>28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91</v>
      </c>
      <c r="K1" t="s">
        <v>92</v>
      </c>
      <c r="L1" t="s">
        <v>93</v>
      </c>
      <c r="M1" t="s">
        <v>94</v>
      </c>
      <c r="N1" t="s">
        <v>95</v>
      </c>
      <c r="O1" t="s">
        <v>96</v>
      </c>
      <c r="P1" t="s">
        <v>97</v>
      </c>
      <c r="Q1" t="s">
        <v>98</v>
      </c>
      <c r="R1" t="s">
        <v>99</v>
      </c>
      <c r="S1" t="s">
        <v>100</v>
      </c>
      <c r="T1" t="s">
        <v>101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00" t="s">
        <v>102</v>
      </c>
      <c r="AA1" s="500" t="s">
        <v>103</v>
      </c>
      <c r="AB1" s="500" t="s">
        <v>104</v>
      </c>
      <c r="AC1" s="500" t="s">
        <v>105</v>
      </c>
      <c r="AD1" s="500" t="s">
        <v>106</v>
      </c>
    </row>
    <row r="2" spans="1:30" ht="14.25">
      <c r="A2" s="7">
        <v>2010031215</v>
      </c>
      <c r="B2" s="5" t="s">
        <v>0</v>
      </c>
      <c r="C2">
        <f>SUM(D2:AD2)/26</f>
        <v>98.5</v>
      </c>
      <c r="E2">
        <v>98</v>
      </c>
      <c r="F2">
        <v>99</v>
      </c>
      <c r="G2">
        <v>98</v>
      </c>
      <c r="H2">
        <v>99</v>
      </c>
      <c r="I2">
        <v>98</v>
      </c>
      <c r="J2">
        <v>98</v>
      </c>
      <c r="K2">
        <v>99</v>
      </c>
      <c r="L2">
        <v>99</v>
      </c>
      <c r="M2">
        <v>99</v>
      </c>
      <c r="N2">
        <v>99</v>
      </c>
      <c r="O2">
        <v>99</v>
      </c>
      <c r="P2">
        <v>99</v>
      </c>
      <c r="Q2">
        <v>99</v>
      </c>
      <c r="R2">
        <v>94</v>
      </c>
      <c r="S2">
        <v>99</v>
      </c>
      <c r="T2">
        <v>99</v>
      </c>
      <c r="U2">
        <v>95</v>
      </c>
      <c r="V2">
        <v>99</v>
      </c>
      <c r="W2">
        <v>99</v>
      </c>
      <c r="X2">
        <v>99</v>
      </c>
      <c r="Y2">
        <v>99</v>
      </c>
      <c r="Z2">
        <v>99</v>
      </c>
      <c r="AA2">
        <v>99</v>
      </c>
      <c r="AB2">
        <v>99</v>
      </c>
      <c r="AC2">
        <v>99</v>
      </c>
      <c r="AD2">
        <v>99</v>
      </c>
    </row>
    <row r="3" spans="1:30" ht="14.25">
      <c r="A3" s="7">
        <v>2010031231</v>
      </c>
      <c r="B3" s="5" t="s">
        <v>1</v>
      </c>
      <c r="C3">
        <f aca="true" t="shared" si="0" ref="C3:C28">SUM(D3:AD3)/26</f>
        <v>98.6923076923077</v>
      </c>
      <c r="D3">
        <v>99</v>
      </c>
      <c r="F3">
        <v>98</v>
      </c>
      <c r="G3">
        <v>98</v>
      </c>
      <c r="H3">
        <v>99</v>
      </c>
      <c r="I3">
        <v>98</v>
      </c>
      <c r="J3">
        <v>98</v>
      </c>
      <c r="K3">
        <v>99</v>
      </c>
      <c r="L3">
        <v>99</v>
      </c>
      <c r="M3">
        <v>99</v>
      </c>
      <c r="N3">
        <v>99</v>
      </c>
      <c r="O3">
        <v>99</v>
      </c>
      <c r="P3">
        <v>99</v>
      </c>
      <c r="Q3">
        <v>99</v>
      </c>
      <c r="R3">
        <v>99</v>
      </c>
      <c r="S3">
        <v>99</v>
      </c>
      <c r="T3">
        <v>99</v>
      </c>
      <c r="U3">
        <v>96</v>
      </c>
      <c r="V3">
        <v>99</v>
      </c>
      <c r="W3">
        <v>99</v>
      </c>
      <c r="X3">
        <v>99</v>
      </c>
      <c r="Y3">
        <v>99</v>
      </c>
      <c r="Z3">
        <v>98</v>
      </c>
      <c r="AA3">
        <v>99</v>
      </c>
      <c r="AB3">
        <v>99</v>
      </c>
      <c r="AC3">
        <v>99</v>
      </c>
      <c r="AD3">
        <v>99</v>
      </c>
    </row>
    <row r="4" spans="1:30" ht="14.25">
      <c r="A4" s="7">
        <v>2010031306</v>
      </c>
      <c r="B4" s="5" t="s">
        <v>2</v>
      </c>
      <c r="C4">
        <f t="shared" si="0"/>
        <v>98.6923076923077</v>
      </c>
      <c r="D4">
        <v>99</v>
      </c>
      <c r="E4">
        <v>97</v>
      </c>
      <c r="G4">
        <v>98</v>
      </c>
      <c r="H4">
        <v>99</v>
      </c>
      <c r="I4">
        <v>98</v>
      </c>
      <c r="J4">
        <v>98</v>
      </c>
      <c r="K4">
        <v>99</v>
      </c>
      <c r="L4">
        <v>99</v>
      </c>
      <c r="M4">
        <v>99</v>
      </c>
      <c r="N4">
        <v>99</v>
      </c>
      <c r="O4">
        <v>99</v>
      </c>
      <c r="P4">
        <v>99</v>
      </c>
      <c r="Q4">
        <v>99</v>
      </c>
      <c r="R4">
        <v>97</v>
      </c>
      <c r="S4">
        <v>99</v>
      </c>
      <c r="T4">
        <v>99</v>
      </c>
      <c r="U4">
        <v>98</v>
      </c>
      <c r="V4">
        <v>99</v>
      </c>
      <c r="W4">
        <v>99</v>
      </c>
      <c r="X4">
        <v>99</v>
      </c>
      <c r="Y4">
        <v>99</v>
      </c>
      <c r="Z4">
        <v>99</v>
      </c>
      <c r="AA4">
        <v>99</v>
      </c>
      <c r="AB4">
        <v>99</v>
      </c>
      <c r="AC4">
        <v>99</v>
      </c>
      <c r="AD4">
        <v>99</v>
      </c>
    </row>
    <row r="5" spans="1:30" ht="14.25">
      <c r="A5" s="7">
        <v>2010031318</v>
      </c>
      <c r="B5" s="5" t="s">
        <v>3</v>
      </c>
      <c r="C5">
        <f t="shared" si="0"/>
        <v>98.38461538461539</v>
      </c>
      <c r="D5">
        <v>99</v>
      </c>
      <c r="E5">
        <v>96</v>
      </c>
      <c r="F5">
        <v>98</v>
      </c>
      <c r="H5">
        <v>99</v>
      </c>
      <c r="I5">
        <v>98</v>
      </c>
      <c r="J5">
        <v>98</v>
      </c>
      <c r="K5">
        <v>99</v>
      </c>
      <c r="L5">
        <v>99</v>
      </c>
      <c r="M5">
        <v>99</v>
      </c>
      <c r="N5">
        <v>99</v>
      </c>
      <c r="O5">
        <v>99</v>
      </c>
      <c r="P5">
        <v>99</v>
      </c>
      <c r="Q5">
        <v>99</v>
      </c>
      <c r="R5">
        <v>96</v>
      </c>
      <c r="S5">
        <v>99</v>
      </c>
      <c r="T5">
        <v>99</v>
      </c>
      <c r="U5">
        <v>97</v>
      </c>
      <c r="V5">
        <v>99</v>
      </c>
      <c r="W5">
        <v>99</v>
      </c>
      <c r="X5">
        <v>99</v>
      </c>
      <c r="Y5">
        <v>99</v>
      </c>
      <c r="Z5">
        <v>94</v>
      </c>
      <c r="AA5">
        <v>99</v>
      </c>
      <c r="AB5">
        <v>99</v>
      </c>
      <c r="AC5">
        <v>99</v>
      </c>
      <c r="AD5">
        <v>99</v>
      </c>
    </row>
    <row r="6" spans="1:30" ht="14.25">
      <c r="A6" s="7">
        <v>2010031321</v>
      </c>
      <c r="B6" s="5" t="s">
        <v>4</v>
      </c>
      <c r="C6">
        <f t="shared" si="0"/>
        <v>98.07692307692308</v>
      </c>
      <c r="D6">
        <v>99</v>
      </c>
      <c r="E6">
        <v>98</v>
      </c>
      <c r="F6">
        <v>98</v>
      </c>
      <c r="G6">
        <v>98</v>
      </c>
      <c r="I6">
        <v>98</v>
      </c>
      <c r="J6">
        <v>98</v>
      </c>
      <c r="K6">
        <v>99</v>
      </c>
      <c r="L6">
        <v>99</v>
      </c>
      <c r="M6">
        <v>99</v>
      </c>
      <c r="N6">
        <v>99</v>
      </c>
      <c r="O6">
        <v>99</v>
      </c>
      <c r="P6">
        <v>99</v>
      </c>
      <c r="Q6">
        <v>99</v>
      </c>
      <c r="R6">
        <v>95</v>
      </c>
      <c r="S6">
        <v>99</v>
      </c>
      <c r="T6">
        <v>99</v>
      </c>
      <c r="U6">
        <v>91</v>
      </c>
      <c r="V6">
        <v>99</v>
      </c>
      <c r="W6">
        <v>99</v>
      </c>
      <c r="X6">
        <v>99</v>
      </c>
      <c r="Y6">
        <v>99</v>
      </c>
      <c r="Z6">
        <v>92</v>
      </c>
      <c r="AA6">
        <v>99</v>
      </c>
      <c r="AB6">
        <v>99</v>
      </c>
      <c r="AC6">
        <v>99</v>
      </c>
      <c r="AD6">
        <v>99</v>
      </c>
    </row>
    <row r="7" spans="1:30" ht="14.25">
      <c r="A7" s="7">
        <v>2010031326</v>
      </c>
      <c r="B7" s="5" t="s">
        <v>5</v>
      </c>
      <c r="C7">
        <f t="shared" si="0"/>
        <v>98.15384615384616</v>
      </c>
      <c r="D7">
        <v>99</v>
      </c>
      <c r="E7">
        <v>95</v>
      </c>
      <c r="F7">
        <v>97</v>
      </c>
      <c r="G7">
        <v>98</v>
      </c>
      <c r="H7">
        <v>99</v>
      </c>
      <c r="J7">
        <v>98</v>
      </c>
      <c r="K7">
        <v>99</v>
      </c>
      <c r="L7">
        <v>99</v>
      </c>
      <c r="M7">
        <v>99</v>
      </c>
      <c r="N7">
        <v>99</v>
      </c>
      <c r="O7">
        <v>99</v>
      </c>
      <c r="P7">
        <v>99</v>
      </c>
      <c r="Q7">
        <v>99</v>
      </c>
      <c r="R7">
        <v>95</v>
      </c>
      <c r="S7">
        <v>99</v>
      </c>
      <c r="T7">
        <v>99</v>
      </c>
      <c r="U7">
        <v>92</v>
      </c>
      <c r="V7">
        <v>99</v>
      </c>
      <c r="W7">
        <v>99</v>
      </c>
      <c r="X7">
        <v>99</v>
      </c>
      <c r="Y7">
        <v>99</v>
      </c>
      <c r="Z7">
        <v>96</v>
      </c>
      <c r="AA7">
        <v>99</v>
      </c>
      <c r="AB7">
        <v>99</v>
      </c>
      <c r="AC7">
        <v>99</v>
      </c>
      <c r="AD7">
        <v>99</v>
      </c>
    </row>
    <row r="8" spans="1:30" ht="14.25">
      <c r="A8" s="7">
        <v>2010032323</v>
      </c>
      <c r="B8" s="5" t="s">
        <v>6</v>
      </c>
      <c r="C8">
        <f t="shared" si="0"/>
        <v>98.84615384615384</v>
      </c>
      <c r="D8">
        <v>99</v>
      </c>
      <c r="E8">
        <v>99</v>
      </c>
      <c r="F8">
        <v>98</v>
      </c>
      <c r="G8">
        <v>98</v>
      </c>
      <c r="H8">
        <v>99</v>
      </c>
      <c r="I8">
        <v>98</v>
      </c>
      <c r="K8">
        <v>99</v>
      </c>
      <c r="L8">
        <v>99</v>
      </c>
      <c r="M8">
        <v>99</v>
      </c>
      <c r="N8">
        <v>99</v>
      </c>
      <c r="O8">
        <v>99</v>
      </c>
      <c r="P8">
        <v>99</v>
      </c>
      <c r="Q8">
        <v>99</v>
      </c>
      <c r="R8">
        <v>99</v>
      </c>
      <c r="S8">
        <v>99</v>
      </c>
      <c r="T8">
        <v>99</v>
      </c>
      <c r="U8">
        <v>98</v>
      </c>
      <c r="V8">
        <v>99</v>
      </c>
      <c r="W8">
        <v>99</v>
      </c>
      <c r="X8">
        <v>99</v>
      </c>
      <c r="Y8">
        <v>99</v>
      </c>
      <c r="Z8">
        <v>99</v>
      </c>
      <c r="AA8">
        <v>99</v>
      </c>
      <c r="AB8">
        <v>99</v>
      </c>
      <c r="AC8">
        <v>99</v>
      </c>
      <c r="AD8">
        <v>99</v>
      </c>
    </row>
    <row r="9" spans="1:30" ht="14.25">
      <c r="A9" s="7">
        <v>2010033121</v>
      </c>
      <c r="B9" s="5" t="s">
        <v>7</v>
      </c>
      <c r="C9">
        <f t="shared" si="0"/>
        <v>98.34615384615384</v>
      </c>
      <c r="D9">
        <v>99</v>
      </c>
      <c r="E9">
        <v>96</v>
      </c>
      <c r="F9">
        <v>97</v>
      </c>
      <c r="G9">
        <v>98</v>
      </c>
      <c r="H9">
        <v>99</v>
      </c>
      <c r="I9">
        <v>98</v>
      </c>
      <c r="J9">
        <v>98</v>
      </c>
      <c r="L9">
        <v>99</v>
      </c>
      <c r="M9">
        <v>99</v>
      </c>
      <c r="N9">
        <v>99</v>
      </c>
      <c r="O9">
        <v>99</v>
      </c>
      <c r="P9">
        <v>99</v>
      </c>
      <c r="Q9">
        <v>99</v>
      </c>
      <c r="R9">
        <v>95</v>
      </c>
      <c r="S9">
        <v>99</v>
      </c>
      <c r="T9">
        <v>99</v>
      </c>
      <c r="U9">
        <v>94</v>
      </c>
      <c r="V9">
        <v>99</v>
      </c>
      <c r="W9">
        <v>99</v>
      </c>
      <c r="X9">
        <v>99</v>
      </c>
      <c r="Y9">
        <v>99</v>
      </c>
      <c r="Z9">
        <v>99</v>
      </c>
      <c r="AA9">
        <v>99</v>
      </c>
      <c r="AB9">
        <v>99</v>
      </c>
      <c r="AC9">
        <v>99</v>
      </c>
      <c r="AD9">
        <v>99</v>
      </c>
    </row>
    <row r="10" spans="1:30" ht="14.25">
      <c r="A10" s="7">
        <v>2010042124</v>
      </c>
      <c r="B10" s="5" t="s">
        <v>8</v>
      </c>
      <c r="C10">
        <f t="shared" si="0"/>
        <v>98.26923076923077</v>
      </c>
      <c r="D10">
        <v>99</v>
      </c>
      <c r="E10">
        <v>96</v>
      </c>
      <c r="F10">
        <v>98</v>
      </c>
      <c r="G10">
        <v>98</v>
      </c>
      <c r="H10">
        <v>99</v>
      </c>
      <c r="I10">
        <v>98</v>
      </c>
      <c r="J10">
        <v>98</v>
      </c>
      <c r="K10">
        <v>99</v>
      </c>
      <c r="M10">
        <v>99</v>
      </c>
      <c r="N10">
        <v>99</v>
      </c>
      <c r="O10">
        <v>99</v>
      </c>
      <c r="P10">
        <v>99</v>
      </c>
      <c r="Q10">
        <v>99</v>
      </c>
      <c r="R10">
        <v>92</v>
      </c>
      <c r="S10">
        <v>99</v>
      </c>
      <c r="T10">
        <v>99</v>
      </c>
      <c r="U10">
        <v>94</v>
      </c>
      <c r="V10">
        <v>99</v>
      </c>
      <c r="W10">
        <v>99</v>
      </c>
      <c r="X10">
        <v>99</v>
      </c>
      <c r="Y10">
        <v>99</v>
      </c>
      <c r="Z10">
        <v>99</v>
      </c>
      <c r="AA10">
        <v>99</v>
      </c>
      <c r="AB10">
        <v>99</v>
      </c>
      <c r="AC10">
        <v>99</v>
      </c>
      <c r="AD10">
        <v>99</v>
      </c>
    </row>
    <row r="11" spans="1:30" ht="14.25">
      <c r="A11" s="8">
        <v>2010042229</v>
      </c>
      <c r="B11" s="5" t="s">
        <v>9</v>
      </c>
      <c r="C11">
        <f t="shared" si="0"/>
        <v>98.53846153846153</v>
      </c>
      <c r="D11">
        <v>99</v>
      </c>
      <c r="E11">
        <v>96</v>
      </c>
      <c r="F11">
        <v>98</v>
      </c>
      <c r="G11">
        <v>98</v>
      </c>
      <c r="H11">
        <v>99</v>
      </c>
      <c r="I11">
        <v>98</v>
      </c>
      <c r="J11">
        <v>98</v>
      </c>
      <c r="K11">
        <v>99</v>
      </c>
      <c r="L11">
        <v>99</v>
      </c>
      <c r="N11">
        <v>99</v>
      </c>
      <c r="O11">
        <v>99</v>
      </c>
      <c r="P11">
        <v>99</v>
      </c>
      <c r="Q11">
        <v>99</v>
      </c>
      <c r="R11">
        <v>96</v>
      </c>
      <c r="S11">
        <v>99</v>
      </c>
      <c r="T11">
        <v>99</v>
      </c>
      <c r="U11">
        <v>97</v>
      </c>
      <c r="V11">
        <v>99</v>
      </c>
      <c r="W11">
        <v>99</v>
      </c>
      <c r="X11">
        <v>99</v>
      </c>
      <c r="Y11">
        <v>99</v>
      </c>
      <c r="Z11">
        <v>99</v>
      </c>
      <c r="AA11">
        <v>99</v>
      </c>
      <c r="AB11">
        <v>99</v>
      </c>
      <c r="AC11">
        <v>99</v>
      </c>
      <c r="AD11">
        <v>99</v>
      </c>
    </row>
    <row r="12" spans="1:30" ht="14.25">
      <c r="A12" s="8">
        <v>2010043133</v>
      </c>
      <c r="B12" s="5" t="s">
        <v>10</v>
      </c>
      <c r="C12">
        <f t="shared" si="0"/>
        <v>98.5</v>
      </c>
      <c r="D12">
        <v>99</v>
      </c>
      <c r="E12">
        <v>95</v>
      </c>
      <c r="F12">
        <v>97</v>
      </c>
      <c r="G12">
        <v>98</v>
      </c>
      <c r="H12">
        <v>99</v>
      </c>
      <c r="I12">
        <v>98</v>
      </c>
      <c r="J12">
        <v>98</v>
      </c>
      <c r="K12">
        <v>99</v>
      </c>
      <c r="L12">
        <v>99</v>
      </c>
      <c r="M12">
        <v>99</v>
      </c>
      <c r="O12">
        <v>99</v>
      </c>
      <c r="P12">
        <v>99</v>
      </c>
      <c r="Q12">
        <v>99</v>
      </c>
      <c r="R12">
        <v>96</v>
      </c>
      <c r="S12">
        <v>99</v>
      </c>
      <c r="T12">
        <v>99</v>
      </c>
      <c r="U12">
        <v>98</v>
      </c>
      <c r="V12">
        <v>99</v>
      </c>
      <c r="W12">
        <v>99</v>
      </c>
      <c r="X12">
        <v>99</v>
      </c>
      <c r="Y12">
        <v>99</v>
      </c>
      <c r="Z12">
        <v>99</v>
      </c>
      <c r="AA12">
        <v>99</v>
      </c>
      <c r="AB12">
        <v>99</v>
      </c>
      <c r="AC12">
        <v>99</v>
      </c>
      <c r="AD12">
        <v>99</v>
      </c>
    </row>
    <row r="13" spans="1:30" ht="14.25">
      <c r="A13" s="8">
        <v>2010044202</v>
      </c>
      <c r="B13" s="5" t="s">
        <v>11</v>
      </c>
      <c r="C13">
        <f t="shared" si="0"/>
        <v>98.6923076923077</v>
      </c>
      <c r="D13">
        <v>99</v>
      </c>
      <c r="E13">
        <v>98</v>
      </c>
      <c r="F13">
        <v>98</v>
      </c>
      <c r="G13">
        <v>98</v>
      </c>
      <c r="H13">
        <v>99</v>
      </c>
      <c r="I13">
        <v>98</v>
      </c>
      <c r="J13">
        <v>98</v>
      </c>
      <c r="K13">
        <v>99</v>
      </c>
      <c r="L13">
        <v>99</v>
      </c>
      <c r="M13">
        <v>99</v>
      </c>
      <c r="N13">
        <v>99</v>
      </c>
      <c r="P13">
        <v>99</v>
      </c>
      <c r="Q13">
        <v>99</v>
      </c>
      <c r="R13">
        <v>98</v>
      </c>
      <c r="S13">
        <v>99</v>
      </c>
      <c r="T13">
        <v>99</v>
      </c>
      <c r="U13">
        <v>97</v>
      </c>
      <c r="V13">
        <v>99</v>
      </c>
      <c r="W13">
        <v>99</v>
      </c>
      <c r="X13">
        <v>99</v>
      </c>
      <c r="Y13">
        <v>99</v>
      </c>
      <c r="Z13">
        <v>99</v>
      </c>
      <c r="AA13">
        <v>99</v>
      </c>
      <c r="AB13">
        <v>99</v>
      </c>
      <c r="AC13">
        <v>99</v>
      </c>
      <c r="AD13">
        <v>99</v>
      </c>
    </row>
    <row r="14" spans="1:30" ht="14.25">
      <c r="A14" s="8">
        <v>2010044214</v>
      </c>
      <c r="B14" s="5" t="s">
        <v>12</v>
      </c>
      <c r="C14">
        <f t="shared" si="0"/>
        <v>98.46153846153847</v>
      </c>
      <c r="D14">
        <v>99</v>
      </c>
      <c r="E14">
        <v>95</v>
      </c>
      <c r="F14">
        <v>98</v>
      </c>
      <c r="G14">
        <v>98</v>
      </c>
      <c r="H14">
        <v>99</v>
      </c>
      <c r="I14">
        <v>98</v>
      </c>
      <c r="J14">
        <v>98</v>
      </c>
      <c r="K14">
        <v>99</v>
      </c>
      <c r="L14">
        <v>99</v>
      </c>
      <c r="M14">
        <v>99</v>
      </c>
      <c r="N14">
        <v>99</v>
      </c>
      <c r="O14">
        <v>99</v>
      </c>
      <c r="Q14">
        <v>99</v>
      </c>
      <c r="R14">
        <v>95</v>
      </c>
      <c r="S14">
        <v>99</v>
      </c>
      <c r="T14">
        <v>99</v>
      </c>
      <c r="U14">
        <v>97</v>
      </c>
      <c r="V14">
        <v>99</v>
      </c>
      <c r="W14">
        <v>99</v>
      </c>
      <c r="X14">
        <v>99</v>
      </c>
      <c r="Y14">
        <v>99</v>
      </c>
      <c r="Z14">
        <v>99</v>
      </c>
      <c r="AA14">
        <v>99</v>
      </c>
      <c r="AB14">
        <v>99</v>
      </c>
      <c r="AC14">
        <v>99</v>
      </c>
      <c r="AD14">
        <v>99</v>
      </c>
    </row>
    <row r="15" spans="1:30" ht="14.25">
      <c r="A15" s="8">
        <v>2010052309</v>
      </c>
      <c r="B15" s="5" t="s">
        <v>13</v>
      </c>
      <c r="C15">
        <f t="shared" si="0"/>
        <v>98.8076923076923</v>
      </c>
      <c r="D15">
        <v>99</v>
      </c>
      <c r="E15">
        <v>99</v>
      </c>
      <c r="F15">
        <v>98</v>
      </c>
      <c r="G15">
        <v>98</v>
      </c>
      <c r="H15">
        <v>99</v>
      </c>
      <c r="I15">
        <v>98</v>
      </c>
      <c r="J15">
        <v>98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R15">
        <v>99</v>
      </c>
      <c r="S15">
        <v>99</v>
      </c>
      <c r="T15">
        <v>99</v>
      </c>
      <c r="U15">
        <v>98</v>
      </c>
      <c r="V15">
        <v>99</v>
      </c>
      <c r="W15">
        <v>99</v>
      </c>
      <c r="X15">
        <v>99</v>
      </c>
      <c r="Y15">
        <v>99</v>
      </c>
      <c r="Z15">
        <v>99</v>
      </c>
      <c r="AA15">
        <v>99</v>
      </c>
      <c r="AB15">
        <v>99</v>
      </c>
      <c r="AC15">
        <v>99</v>
      </c>
      <c r="AD15">
        <v>99</v>
      </c>
    </row>
    <row r="16" spans="1:30" ht="14.25">
      <c r="A16" s="8">
        <v>2010052326</v>
      </c>
      <c r="B16" s="5" t="s">
        <v>14</v>
      </c>
      <c r="C16">
        <f t="shared" si="0"/>
        <v>98.84615384615384</v>
      </c>
      <c r="D16">
        <v>99</v>
      </c>
      <c r="E16">
        <v>99</v>
      </c>
      <c r="F16">
        <v>99</v>
      </c>
      <c r="G16">
        <v>98</v>
      </c>
      <c r="H16">
        <v>99</v>
      </c>
      <c r="I16">
        <v>98</v>
      </c>
      <c r="J16">
        <v>98</v>
      </c>
      <c r="K16">
        <v>99</v>
      </c>
      <c r="L16">
        <v>99</v>
      </c>
      <c r="M16">
        <v>99</v>
      </c>
      <c r="N16">
        <v>99</v>
      </c>
      <c r="O16">
        <v>99</v>
      </c>
      <c r="P16">
        <v>99</v>
      </c>
      <c r="Q16">
        <v>99</v>
      </c>
      <c r="S16">
        <v>99</v>
      </c>
      <c r="T16">
        <v>99</v>
      </c>
      <c r="U16">
        <v>98</v>
      </c>
      <c r="V16">
        <v>99</v>
      </c>
      <c r="W16">
        <v>99</v>
      </c>
      <c r="X16">
        <v>99</v>
      </c>
      <c r="Y16">
        <v>99</v>
      </c>
      <c r="Z16">
        <v>99</v>
      </c>
      <c r="AA16">
        <v>99</v>
      </c>
      <c r="AB16">
        <v>99</v>
      </c>
      <c r="AC16">
        <v>99</v>
      </c>
      <c r="AD16">
        <v>99</v>
      </c>
    </row>
    <row r="17" spans="1:30" ht="14.25">
      <c r="A17" s="8">
        <v>2010052327</v>
      </c>
      <c r="B17" s="5" t="s">
        <v>15</v>
      </c>
      <c r="C17">
        <f t="shared" si="0"/>
        <v>98.6923076923077</v>
      </c>
      <c r="D17">
        <v>99</v>
      </c>
      <c r="E17">
        <v>97</v>
      </c>
      <c r="F17">
        <v>99</v>
      </c>
      <c r="G17">
        <v>98</v>
      </c>
      <c r="H17">
        <v>99</v>
      </c>
      <c r="I17">
        <v>98</v>
      </c>
      <c r="J17">
        <v>98</v>
      </c>
      <c r="K17">
        <v>99</v>
      </c>
      <c r="L17">
        <v>99</v>
      </c>
      <c r="M17">
        <v>99</v>
      </c>
      <c r="N17">
        <v>99</v>
      </c>
      <c r="O17">
        <v>99</v>
      </c>
      <c r="P17">
        <v>99</v>
      </c>
      <c r="Q17">
        <v>99</v>
      </c>
      <c r="R17">
        <v>97</v>
      </c>
      <c r="T17">
        <v>99</v>
      </c>
      <c r="U17">
        <v>98</v>
      </c>
      <c r="V17">
        <v>99</v>
      </c>
      <c r="W17">
        <v>99</v>
      </c>
      <c r="X17">
        <v>99</v>
      </c>
      <c r="Y17">
        <v>99</v>
      </c>
      <c r="Z17">
        <v>99</v>
      </c>
      <c r="AA17">
        <v>99</v>
      </c>
      <c r="AB17">
        <v>99</v>
      </c>
      <c r="AC17">
        <v>99</v>
      </c>
      <c r="AD17">
        <v>99</v>
      </c>
    </row>
    <row r="18" spans="1:30" ht="14.25">
      <c r="A18" s="8">
        <v>2010053210</v>
      </c>
      <c r="B18" s="5" t="s">
        <v>16</v>
      </c>
      <c r="C18">
        <f t="shared" si="0"/>
        <v>98.76923076923077</v>
      </c>
      <c r="D18">
        <v>99</v>
      </c>
      <c r="E18">
        <v>98</v>
      </c>
      <c r="F18">
        <v>99</v>
      </c>
      <c r="G18">
        <v>98</v>
      </c>
      <c r="H18">
        <v>99</v>
      </c>
      <c r="I18">
        <v>98</v>
      </c>
      <c r="J18">
        <v>98</v>
      </c>
      <c r="K18">
        <v>99</v>
      </c>
      <c r="L18">
        <v>99</v>
      </c>
      <c r="M18">
        <v>99</v>
      </c>
      <c r="N18">
        <v>99</v>
      </c>
      <c r="O18">
        <v>99</v>
      </c>
      <c r="P18">
        <v>99</v>
      </c>
      <c r="Q18">
        <v>99</v>
      </c>
      <c r="R18">
        <v>98</v>
      </c>
      <c r="S18">
        <v>99</v>
      </c>
      <c r="U18">
        <v>98</v>
      </c>
      <c r="V18">
        <v>99</v>
      </c>
      <c r="W18">
        <v>99</v>
      </c>
      <c r="X18">
        <v>99</v>
      </c>
      <c r="Y18">
        <v>99</v>
      </c>
      <c r="Z18">
        <v>99</v>
      </c>
      <c r="AA18">
        <v>99</v>
      </c>
      <c r="AB18">
        <v>99</v>
      </c>
      <c r="AC18">
        <v>99</v>
      </c>
      <c r="AD18">
        <v>99</v>
      </c>
    </row>
    <row r="19" spans="1:30" ht="14.25">
      <c r="A19" s="8">
        <v>2010053228</v>
      </c>
      <c r="B19" s="5" t="s">
        <v>17</v>
      </c>
      <c r="C19">
        <f t="shared" si="0"/>
        <v>98.8076923076923</v>
      </c>
      <c r="D19">
        <v>99</v>
      </c>
      <c r="E19">
        <v>98</v>
      </c>
      <c r="F19">
        <v>99</v>
      </c>
      <c r="G19">
        <v>98</v>
      </c>
      <c r="H19">
        <v>99</v>
      </c>
      <c r="I19">
        <v>98</v>
      </c>
      <c r="J19">
        <v>98</v>
      </c>
      <c r="K19">
        <v>99</v>
      </c>
      <c r="L19">
        <v>99</v>
      </c>
      <c r="M19">
        <v>99</v>
      </c>
      <c r="N19">
        <v>99</v>
      </c>
      <c r="O19">
        <v>99</v>
      </c>
      <c r="P19">
        <v>99</v>
      </c>
      <c r="Q19">
        <v>99</v>
      </c>
      <c r="R19">
        <v>98</v>
      </c>
      <c r="S19">
        <v>99</v>
      </c>
      <c r="T19">
        <v>99</v>
      </c>
      <c r="V19">
        <v>99</v>
      </c>
      <c r="W19">
        <v>99</v>
      </c>
      <c r="X19">
        <v>99</v>
      </c>
      <c r="Y19">
        <v>99</v>
      </c>
      <c r="Z19">
        <v>99</v>
      </c>
      <c r="AA19">
        <v>99</v>
      </c>
      <c r="AB19">
        <v>99</v>
      </c>
      <c r="AC19">
        <v>99</v>
      </c>
      <c r="AD19">
        <v>99</v>
      </c>
    </row>
    <row r="20" spans="1:30" ht="14.25">
      <c r="A20" s="8">
        <v>2010061212</v>
      </c>
      <c r="B20" s="5" t="s">
        <v>18</v>
      </c>
      <c r="C20">
        <f t="shared" si="0"/>
        <v>98.46153846153847</v>
      </c>
      <c r="D20">
        <v>99</v>
      </c>
      <c r="E20">
        <v>97</v>
      </c>
      <c r="F20">
        <v>97</v>
      </c>
      <c r="G20">
        <v>98</v>
      </c>
      <c r="H20">
        <v>99</v>
      </c>
      <c r="I20">
        <v>98</v>
      </c>
      <c r="J20">
        <v>98</v>
      </c>
      <c r="K20">
        <v>99</v>
      </c>
      <c r="L20">
        <v>99</v>
      </c>
      <c r="M20">
        <v>99</v>
      </c>
      <c r="N20">
        <v>99</v>
      </c>
      <c r="O20">
        <v>99</v>
      </c>
      <c r="P20">
        <v>99</v>
      </c>
      <c r="Q20">
        <v>99</v>
      </c>
      <c r="R20">
        <v>94</v>
      </c>
      <c r="S20">
        <v>99</v>
      </c>
      <c r="T20">
        <v>99</v>
      </c>
      <c r="U20">
        <v>97</v>
      </c>
      <c r="W20">
        <v>99</v>
      </c>
      <c r="X20">
        <v>99</v>
      </c>
      <c r="Y20">
        <v>99</v>
      </c>
      <c r="Z20">
        <v>99</v>
      </c>
      <c r="AA20">
        <v>99</v>
      </c>
      <c r="AB20">
        <v>99</v>
      </c>
      <c r="AC20">
        <v>99</v>
      </c>
      <c r="AD20">
        <v>99</v>
      </c>
    </row>
    <row r="21" spans="1:30" ht="14.25">
      <c r="A21" s="8">
        <v>2010061223</v>
      </c>
      <c r="B21" s="5" t="s">
        <v>19</v>
      </c>
      <c r="C21">
        <f t="shared" si="0"/>
        <v>98.42307692307692</v>
      </c>
      <c r="D21">
        <v>99</v>
      </c>
      <c r="E21">
        <v>96</v>
      </c>
      <c r="F21">
        <v>97</v>
      </c>
      <c r="G21">
        <v>98</v>
      </c>
      <c r="H21">
        <v>99</v>
      </c>
      <c r="I21">
        <v>98</v>
      </c>
      <c r="J21">
        <v>98</v>
      </c>
      <c r="K21">
        <v>99</v>
      </c>
      <c r="L21">
        <v>99</v>
      </c>
      <c r="M21">
        <v>99</v>
      </c>
      <c r="N21">
        <v>99</v>
      </c>
      <c r="O21">
        <v>99</v>
      </c>
      <c r="P21">
        <v>99</v>
      </c>
      <c r="Q21">
        <v>99</v>
      </c>
      <c r="R21">
        <v>94</v>
      </c>
      <c r="S21">
        <v>99</v>
      </c>
      <c r="T21">
        <v>99</v>
      </c>
      <c r="U21">
        <v>97</v>
      </c>
      <c r="V21">
        <v>99</v>
      </c>
      <c r="X21">
        <v>99</v>
      </c>
      <c r="Y21">
        <v>99</v>
      </c>
      <c r="Z21">
        <v>99</v>
      </c>
      <c r="AA21">
        <v>99</v>
      </c>
      <c r="AB21">
        <v>99</v>
      </c>
      <c r="AC21">
        <v>99</v>
      </c>
      <c r="AD21">
        <v>99</v>
      </c>
    </row>
    <row r="22" spans="1:30" ht="14.25">
      <c r="A22" s="9">
        <v>2010062119</v>
      </c>
      <c r="B22" s="5" t="s">
        <v>20</v>
      </c>
      <c r="C22">
        <f t="shared" si="0"/>
        <v>98.57692307692308</v>
      </c>
      <c r="D22">
        <v>99</v>
      </c>
      <c r="E22">
        <v>98</v>
      </c>
      <c r="F22">
        <v>98</v>
      </c>
      <c r="G22">
        <v>98</v>
      </c>
      <c r="H22">
        <v>99</v>
      </c>
      <c r="I22">
        <v>98</v>
      </c>
      <c r="J22">
        <v>98</v>
      </c>
      <c r="K22">
        <v>99</v>
      </c>
      <c r="L22">
        <v>99</v>
      </c>
      <c r="M22">
        <v>99</v>
      </c>
      <c r="N22">
        <v>99</v>
      </c>
      <c r="O22">
        <v>99</v>
      </c>
      <c r="P22">
        <v>99</v>
      </c>
      <c r="Q22">
        <v>99</v>
      </c>
      <c r="R22">
        <v>97</v>
      </c>
      <c r="S22">
        <v>99</v>
      </c>
      <c r="T22">
        <v>99</v>
      </c>
      <c r="U22">
        <v>95</v>
      </c>
      <c r="V22">
        <v>99</v>
      </c>
      <c r="W22">
        <v>99</v>
      </c>
      <c r="Y22">
        <v>99</v>
      </c>
      <c r="Z22">
        <v>99</v>
      </c>
      <c r="AA22">
        <v>99</v>
      </c>
      <c r="AB22">
        <v>99</v>
      </c>
      <c r="AC22">
        <v>99</v>
      </c>
      <c r="AD22">
        <v>99</v>
      </c>
    </row>
    <row r="23" spans="1:30" ht="14.25">
      <c r="A23" s="9">
        <v>2010062223</v>
      </c>
      <c r="B23" s="5" t="s">
        <v>21</v>
      </c>
      <c r="C23">
        <f t="shared" si="0"/>
        <v>98.65384615384616</v>
      </c>
      <c r="D23">
        <v>99</v>
      </c>
      <c r="E23">
        <v>98</v>
      </c>
      <c r="F23">
        <v>99</v>
      </c>
      <c r="G23">
        <v>98</v>
      </c>
      <c r="H23">
        <v>99</v>
      </c>
      <c r="I23">
        <v>98</v>
      </c>
      <c r="J23">
        <v>98</v>
      </c>
      <c r="K23">
        <v>99</v>
      </c>
      <c r="L23">
        <v>99</v>
      </c>
      <c r="M23">
        <v>99</v>
      </c>
      <c r="N23">
        <v>99</v>
      </c>
      <c r="O23">
        <v>99</v>
      </c>
      <c r="P23">
        <v>99</v>
      </c>
      <c r="Q23">
        <v>99</v>
      </c>
      <c r="R23">
        <v>96</v>
      </c>
      <c r="S23">
        <v>99</v>
      </c>
      <c r="T23">
        <v>99</v>
      </c>
      <c r="U23">
        <v>97</v>
      </c>
      <c r="V23">
        <v>99</v>
      </c>
      <c r="W23">
        <v>99</v>
      </c>
      <c r="X23">
        <v>99</v>
      </c>
      <c r="Z23">
        <v>99</v>
      </c>
      <c r="AA23">
        <v>99</v>
      </c>
      <c r="AB23">
        <v>99</v>
      </c>
      <c r="AC23">
        <v>99</v>
      </c>
      <c r="AD23">
        <v>99</v>
      </c>
    </row>
    <row r="24" spans="1:30" ht="14.25">
      <c r="A24" s="9">
        <v>2010063108</v>
      </c>
      <c r="B24" s="5" t="s">
        <v>22</v>
      </c>
      <c r="C24">
        <f t="shared" si="0"/>
        <v>98.6923076923077</v>
      </c>
      <c r="D24">
        <v>99</v>
      </c>
      <c r="E24">
        <v>98</v>
      </c>
      <c r="F24">
        <v>98</v>
      </c>
      <c r="G24">
        <v>98</v>
      </c>
      <c r="H24">
        <v>99</v>
      </c>
      <c r="I24">
        <v>98</v>
      </c>
      <c r="J24">
        <v>98</v>
      </c>
      <c r="K24">
        <v>99</v>
      </c>
      <c r="L24">
        <v>99</v>
      </c>
      <c r="M24">
        <v>99</v>
      </c>
      <c r="N24">
        <v>99</v>
      </c>
      <c r="O24">
        <v>99</v>
      </c>
      <c r="P24">
        <v>99</v>
      </c>
      <c r="Q24">
        <v>99</v>
      </c>
      <c r="R24">
        <v>98</v>
      </c>
      <c r="S24">
        <v>99</v>
      </c>
      <c r="T24">
        <v>99</v>
      </c>
      <c r="U24">
        <v>97</v>
      </c>
      <c r="V24">
        <v>99</v>
      </c>
      <c r="W24">
        <v>99</v>
      </c>
      <c r="X24">
        <v>99</v>
      </c>
      <c r="Y24">
        <v>99</v>
      </c>
      <c r="AA24">
        <v>99</v>
      </c>
      <c r="AB24">
        <v>99</v>
      </c>
      <c r="AC24">
        <v>99</v>
      </c>
      <c r="AD24">
        <v>99</v>
      </c>
    </row>
    <row r="25" spans="1:30" ht="14.25">
      <c r="A25" s="9">
        <v>2010063112</v>
      </c>
      <c r="B25" s="5" t="s">
        <v>23</v>
      </c>
      <c r="C25">
        <f t="shared" si="0"/>
        <v>98.65384615384616</v>
      </c>
      <c r="D25">
        <v>99</v>
      </c>
      <c r="E25">
        <v>99</v>
      </c>
      <c r="F25">
        <v>98</v>
      </c>
      <c r="G25">
        <v>98</v>
      </c>
      <c r="H25">
        <v>99</v>
      </c>
      <c r="I25">
        <v>98</v>
      </c>
      <c r="J25">
        <v>98</v>
      </c>
      <c r="K25">
        <v>99</v>
      </c>
      <c r="L25">
        <v>99</v>
      </c>
      <c r="M25">
        <v>99</v>
      </c>
      <c r="N25">
        <v>99</v>
      </c>
      <c r="O25">
        <v>99</v>
      </c>
      <c r="P25">
        <v>99</v>
      </c>
      <c r="Q25">
        <v>99</v>
      </c>
      <c r="R25">
        <v>97</v>
      </c>
      <c r="S25">
        <v>99</v>
      </c>
      <c r="T25">
        <v>99</v>
      </c>
      <c r="U25">
        <v>96</v>
      </c>
      <c r="V25">
        <v>99</v>
      </c>
      <c r="W25">
        <v>99</v>
      </c>
      <c r="X25">
        <v>99</v>
      </c>
      <c r="Y25">
        <v>99</v>
      </c>
      <c r="Z25">
        <v>99</v>
      </c>
      <c r="AB25">
        <v>99</v>
      </c>
      <c r="AC25">
        <v>99</v>
      </c>
      <c r="AD25">
        <v>99</v>
      </c>
    </row>
    <row r="26" spans="1:30" ht="14.25">
      <c r="A26" s="9">
        <v>2010063229</v>
      </c>
      <c r="B26" s="5" t="s">
        <v>24</v>
      </c>
      <c r="C26">
        <f t="shared" si="0"/>
        <v>98.5</v>
      </c>
      <c r="D26">
        <v>99</v>
      </c>
      <c r="E26">
        <v>98</v>
      </c>
      <c r="F26">
        <v>99</v>
      </c>
      <c r="G26">
        <v>98</v>
      </c>
      <c r="H26">
        <v>99</v>
      </c>
      <c r="I26">
        <v>98</v>
      </c>
      <c r="J26">
        <v>98</v>
      </c>
      <c r="K26">
        <v>99</v>
      </c>
      <c r="L26">
        <v>99</v>
      </c>
      <c r="M26">
        <v>99</v>
      </c>
      <c r="N26">
        <v>99</v>
      </c>
      <c r="O26">
        <v>99</v>
      </c>
      <c r="P26">
        <v>99</v>
      </c>
      <c r="Q26">
        <v>99</v>
      </c>
      <c r="R26">
        <v>95</v>
      </c>
      <c r="S26">
        <v>99</v>
      </c>
      <c r="T26">
        <v>99</v>
      </c>
      <c r="U26">
        <v>94</v>
      </c>
      <c r="V26">
        <v>99</v>
      </c>
      <c r="W26">
        <v>99</v>
      </c>
      <c r="X26">
        <v>99</v>
      </c>
      <c r="Y26">
        <v>99</v>
      </c>
      <c r="Z26">
        <v>99</v>
      </c>
      <c r="AA26">
        <v>99</v>
      </c>
      <c r="AC26">
        <v>99</v>
      </c>
      <c r="AD26">
        <v>99</v>
      </c>
    </row>
    <row r="27" spans="1:30" ht="14.25">
      <c r="A27" s="9">
        <v>2010072205</v>
      </c>
      <c r="B27" s="5" t="s">
        <v>25</v>
      </c>
      <c r="C27">
        <f t="shared" si="0"/>
        <v>98.73076923076923</v>
      </c>
      <c r="D27">
        <v>99</v>
      </c>
      <c r="E27">
        <v>99</v>
      </c>
      <c r="F27">
        <v>98</v>
      </c>
      <c r="G27">
        <v>98</v>
      </c>
      <c r="H27">
        <v>99</v>
      </c>
      <c r="I27">
        <v>98</v>
      </c>
      <c r="J27">
        <v>98</v>
      </c>
      <c r="K27">
        <v>99</v>
      </c>
      <c r="L27">
        <v>99</v>
      </c>
      <c r="M27">
        <v>99</v>
      </c>
      <c r="N27">
        <v>99</v>
      </c>
      <c r="O27">
        <v>99</v>
      </c>
      <c r="P27">
        <v>99</v>
      </c>
      <c r="Q27">
        <v>99</v>
      </c>
      <c r="R27">
        <v>98</v>
      </c>
      <c r="S27">
        <v>99</v>
      </c>
      <c r="T27">
        <v>99</v>
      </c>
      <c r="U27">
        <v>97</v>
      </c>
      <c r="V27">
        <v>99</v>
      </c>
      <c r="W27">
        <v>99</v>
      </c>
      <c r="X27">
        <v>99</v>
      </c>
      <c r="Y27">
        <v>99</v>
      </c>
      <c r="Z27">
        <v>99</v>
      </c>
      <c r="AA27">
        <v>99</v>
      </c>
      <c r="AB27">
        <v>99</v>
      </c>
      <c r="AD27">
        <v>99</v>
      </c>
    </row>
    <row r="28" spans="1:29" ht="14.25">
      <c r="A28" s="9">
        <v>2010074119</v>
      </c>
      <c r="B28" s="5" t="s">
        <v>26</v>
      </c>
      <c r="C28">
        <f t="shared" si="0"/>
        <v>98.73076923076923</v>
      </c>
      <c r="D28">
        <v>99</v>
      </c>
      <c r="E28">
        <v>97</v>
      </c>
      <c r="F28">
        <v>99</v>
      </c>
      <c r="G28">
        <v>98</v>
      </c>
      <c r="H28">
        <v>99</v>
      </c>
      <c r="I28">
        <v>98</v>
      </c>
      <c r="J28">
        <v>98</v>
      </c>
      <c r="K28">
        <v>99</v>
      </c>
      <c r="L28">
        <v>99</v>
      </c>
      <c r="M28">
        <v>99</v>
      </c>
      <c r="N28">
        <v>99</v>
      </c>
      <c r="O28">
        <v>99</v>
      </c>
      <c r="P28">
        <v>99</v>
      </c>
      <c r="Q28">
        <v>99</v>
      </c>
      <c r="R28">
        <v>97</v>
      </c>
      <c r="S28">
        <v>99</v>
      </c>
      <c r="T28">
        <v>99</v>
      </c>
      <c r="U28">
        <v>99</v>
      </c>
      <c r="V28">
        <v>99</v>
      </c>
      <c r="W28">
        <v>99</v>
      </c>
      <c r="X28">
        <v>99</v>
      </c>
      <c r="Y28">
        <v>99</v>
      </c>
      <c r="Z28">
        <v>99</v>
      </c>
      <c r="AA28">
        <v>99</v>
      </c>
      <c r="AB28">
        <v>99</v>
      </c>
      <c r="AC28">
        <v>99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7" sqref="E7"/>
    </sheetView>
  </sheetViews>
  <sheetFormatPr defaultColWidth="9.00390625" defaultRowHeight="14.25"/>
  <cols>
    <col min="1" max="1" width="13.375" style="0" customWidth="1"/>
    <col min="2" max="2" width="11.00390625" style="0" customWidth="1"/>
    <col min="6" max="6" width="47.75390625" style="0" customWidth="1"/>
  </cols>
  <sheetData>
    <row r="1" spans="1:12" ht="14.25">
      <c r="A1" s="501" t="s">
        <v>27</v>
      </c>
      <c r="B1" s="501" t="s">
        <v>28</v>
      </c>
      <c r="C1" s="506" t="s">
        <v>123</v>
      </c>
      <c r="D1" s="506" t="s">
        <v>124</v>
      </c>
      <c r="E1" s="506" t="s">
        <v>125</v>
      </c>
      <c r="F1" s="506" t="s">
        <v>126</v>
      </c>
      <c r="G1" s="507"/>
      <c r="H1" s="508"/>
      <c r="I1" s="508"/>
      <c r="J1" s="508"/>
      <c r="K1" s="508"/>
      <c r="L1" s="4"/>
    </row>
    <row r="2" spans="1:12" ht="14.25">
      <c r="A2" s="503">
        <v>2010031215</v>
      </c>
      <c r="B2" s="501" t="s">
        <v>0</v>
      </c>
      <c r="C2" s="501">
        <f>D2+E2</f>
        <v>87</v>
      </c>
      <c r="D2" s="506">
        <v>85</v>
      </c>
      <c r="E2" s="506">
        <v>2</v>
      </c>
      <c r="F2" s="506" t="s">
        <v>108</v>
      </c>
      <c r="G2" s="507"/>
      <c r="H2" s="508"/>
      <c r="I2" s="508"/>
      <c r="J2" s="508"/>
      <c r="K2" s="508"/>
      <c r="L2" s="4"/>
    </row>
    <row r="3" spans="1:12" ht="14.25">
      <c r="A3" s="503">
        <v>2010031231</v>
      </c>
      <c r="B3" s="501" t="s">
        <v>1</v>
      </c>
      <c r="C3" s="501">
        <f aca="true" t="shared" si="0" ref="C3:C28">D3+E3</f>
        <v>89</v>
      </c>
      <c r="D3" s="506">
        <v>85</v>
      </c>
      <c r="E3" s="506">
        <v>4</v>
      </c>
      <c r="F3" s="506" t="s">
        <v>109</v>
      </c>
      <c r="G3" s="507"/>
      <c r="H3" s="508"/>
      <c r="I3" s="508"/>
      <c r="J3" s="508"/>
      <c r="K3" s="508"/>
      <c r="L3" s="4"/>
    </row>
    <row r="4" spans="1:12" ht="14.25">
      <c r="A4" s="503">
        <v>2010031306</v>
      </c>
      <c r="B4" s="501" t="s">
        <v>2</v>
      </c>
      <c r="C4" s="501">
        <f t="shared" si="0"/>
        <v>91</v>
      </c>
      <c r="D4" s="506">
        <v>85</v>
      </c>
      <c r="E4" s="506">
        <v>6</v>
      </c>
      <c r="F4" s="506" t="s">
        <v>110</v>
      </c>
      <c r="G4" s="507"/>
      <c r="H4" s="508"/>
      <c r="I4" s="508"/>
      <c r="J4" s="508"/>
      <c r="K4" s="508"/>
      <c r="L4" s="4"/>
    </row>
    <row r="5" spans="1:12" ht="14.25">
      <c r="A5" s="503">
        <v>2010031318</v>
      </c>
      <c r="B5" s="501" t="s">
        <v>3</v>
      </c>
      <c r="C5" s="501">
        <f t="shared" si="0"/>
        <v>89</v>
      </c>
      <c r="D5" s="506">
        <v>85</v>
      </c>
      <c r="E5" s="506">
        <v>4</v>
      </c>
      <c r="F5" s="506" t="s">
        <v>111</v>
      </c>
      <c r="G5" s="507"/>
      <c r="H5" s="508"/>
      <c r="I5" s="508"/>
      <c r="J5" s="508"/>
      <c r="K5" s="508"/>
      <c r="L5" s="4"/>
    </row>
    <row r="6" spans="1:12" ht="14.25">
      <c r="A6" s="503">
        <v>2010031321</v>
      </c>
      <c r="B6" s="501" t="s">
        <v>4</v>
      </c>
      <c r="C6" s="501">
        <f t="shared" si="0"/>
        <v>89</v>
      </c>
      <c r="D6" s="506">
        <v>85</v>
      </c>
      <c r="E6" s="506">
        <v>4</v>
      </c>
      <c r="F6" s="506" t="s">
        <v>112</v>
      </c>
      <c r="G6" s="507"/>
      <c r="H6" s="508"/>
      <c r="I6" s="508"/>
      <c r="J6" s="508"/>
      <c r="K6" s="508"/>
      <c r="L6" s="4"/>
    </row>
    <row r="7" spans="1:12" ht="14.25">
      <c r="A7" s="503">
        <v>2010031326</v>
      </c>
      <c r="B7" s="501" t="s">
        <v>5</v>
      </c>
      <c r="C7" s="501">
        <f t="shared" si="0"/>
        <v>91</v>
      </c>
      <c r="D7" s="506">
        <v>85</v>
      </c>
      <c r="E7" s="506">
        <v>6</v>
      </c>
      <c r="F7" s="506" t="s">
        <v>184</v>
      </c>
      <c r="G7" s="507"/>
      <c r="H7" s="508"/>
      <c r="I7" s="508"/>
      <c r="J7" s="508"/>
      <c r="K7" s="508"/>
      <c r="L7" s="4"/>
    </row>
    <row r="8" spans="1:12" ht="14.25">
      <c r="A8" s="503">
        <v>2010032323</v>
      </c>
      <c r="B8" s="501" t="s">
        <v>6</v>
      </c>
      <c r="C8" s="501">
        <f t="shared" si="0"/>
        <v>91</v>
      </c>
      <c r="D8" s="506">
        <v>85</v>
      </c>
      <c r="E8" s="506">
        <v>6</v>
      </c>
      <c r="F8" s="506" t="s">
        <v>113</v>
      </c>
      <c r="G8" s="507"/>
      <c r="H8" s="508"/>
      <c r="I8" s="508"/>
      <c r="J8" s="508"/>
      <c r="K8" s="508"/>
      <c r="L8" s="4"/>
    </row>
    <row r="9" spans="1:12" ht="14.25">
      <c r="A9" s="503">
        <v>2010033121</v>
      </c>
      <c r="B9" s="501" t="s">
        <v>7</v>
      </c>
      <c r="C9" s="501">
        <f t="shared" si="0"/>
        <v>89</v>
      </c>
      <c r="D9" s="506">
        <v>85</v>
      </c>
      <c r="E9" s="506">
        <v>4</v>
      </c>
      <c r="F9" s="506" t="s">
        <v>111</v>
      </c>
      <c r="G9" s="507"/>
      <c r="H9" s="508"/>
      <c r="I9" s="508"/>
      <c r="J9" s="508"/>
      <c r="K9" s="508"/>
      <c r="L9" s="4"/>
    </row>
    <row r="10" spans="1:12" ht="14.25">
      <c r="A10" s="503">
        <v>2010042124</v>
      </c>
      <c r="B10" s="501" t="s">
        <v>8</v>
      </c>
      <c r="C10" s="501">
        <f t="shared" si="0"/>
        <v>93</v>
      </c>
      <c r="D10" s="506">
        <v>85</v>
      </c>
      <c r="E10" s="506">
        <v>8</v>
      </c>
      <c r="F10" s="506" t="s">
        <v>114</v>
      </c>
      <c r="G10" s="507"/>
      <c r="H10" s="508"/>
      <c r="I10" s="508"/>
      <c r="J10" s="508"/>
      <c r="K10" s="508"/>
      <c r="L10" s="4"/>
    </row>
    <row r="11" spans="1:12" ht="14.25">
      <c r="A11" s="504">
        <v>2010042229</v>
      </c>
      <c r="B11" s="501" t="s">
        <v>9</v>
      </c>
      <c r="C11" s="501">
        <f t="shared" si="0"/>
        <v>87</v>
      </c>
      <c r="D11" s="506">
        <v>85</v>
      </c>
      <c r="E11" s="506">
        <v>2</v>
      </c>
      <c r="F11" s="506" t="s">
        <v>115</v>
      </c>
      <c r="G11" s="507"/>
      <c r="H11" s="508"/>
      <c r="I11" s="508"/>
      <c r="J11" s="508"/>
      <c r="K11" s="508"/>
      <c r="L11" s="4"/>
    </row>
    <row r="12" spans="1:12" ht="14.25">
      <c r="A12" s="504">
        <v>2010043133</v>
      </c>
      <c r="B12" s="501" t="s">
        <v>10</v>
      </c>
      <c r="C12" s="501">
        <f t="shared" si="0"/>
        <v>91</v>
      </c>
      <c r="D12" s="506">
        <v>85</v>
      </c>
      <c r="E12" s="506">
        <v>6</v>
      </c>
      <c r="F12" s="506" t="s">
        <v>116</v>
      </c>
      <c r="G12" s="507"/>
      <c r="H12" s="508"/>
      <c r="I12" s="508"/>
      <c r="J12" s="508"/>
      <c r="K12" s="508"/>
      <c r="L12" s="4"/>
    </row>
    <row r="13" spans="1:12" ht="14.25">
      <c r="A13" s="504">
        <v>2010044202</v>
      </c>
      <c r="B13" s="501" t="s">
        <v>11</v>
      </c>
      <c r="C13" s="501">
        <f t="shared" si="0"/>
        <v>89</v>
      </c>
      <c r="D13" s="506">
        <v>85</v>
      </c>
      <c r="E13" s="506">
        <v>4</v>
      </c>
      <c r="F13" s="506" t="s">
        <v>112</v>
      </c>
      <c r="G13" s="507"/>
      <c r="H13" s="508"/>
      <c r="I13" s="508"/>
      <c r="J13" s="508"/>
      <c r="K13" s="508"/>
      <c r="L13" s="4"/>
    </row>
    <row r="14" spans="1:12" ht="14.25">
      <c r="A14" s="504">
        <v>2010044214</v>
      </c>
      <c r="B14" s="501" t="s">
        <v>12</v>
      </c>
      <c r="C14" s="501">
        <f t="shared" si="0"/>
        <v>89</v>
      </c>
      <c r="D14" s="506">
        <v>85</v>
      </c>
      <c r="E14" s="506">
        <v>4</v>
      </c>
      <c r="F14" s="506" t="s">
        <v>111</v>
      </c>
      <c r="G14" s="507"/>
      <c r="H14" s="508"/>
      <c r="I14" s="508"/>
      <c r="J14" s="508"/>
      <c r="K14" s="508"/>
      <c r="L14" s="4"/>
    </row>
    <row r="15" spans="1:12" ht="14.25">
      <c r="A15" s="504">
        <v>2010052309</v>
      </c>
      <c r="B15" s="501" t="s">
        <v>13</v>
      </c>
      <c r="C15" s="501">
        <f t="shared" si="0"/>
        <v>91</v>
      </c>
      <c r="D15" s="506">
        <v>85</v>
      </c>
      <c r="E15" s="506">
        <v>6</v>
      </c>
      <c r="F15" s="506" t="s">
        <v>117</v>
      </c>
      <c r="G15" s="507"/>
      <c r="H15" s="508"/>
      <c r="I15" s="508"/>
      <c r="J15" s="508"/>
      <c r="K15" s="508"/>
      <c r="L15" s="4"/>
    </row>
    <row r="16" spans="1:12" ht="14.25">
      <c r="A16" s="504">
        <v>2010052326</v>
      </c>
      <c r="B16" s="501" t="s">
        <v>14</v>
      </c>
      <c r="C16" s="501">
        <f t="shared" si="0"/>
        <v>91</v>
      </c>
      <c r="D16" s="506">
        <v>85</v>
      </c>
      <c r="E16" s="506">
        <v>6</v>
      </c>
      <c r="F16" s="506" t="s">
        <v>113</v>
      </c>
      <c r="G16" s="507"/>
      <c r="H16" s="508"/>
      <c r="I16" s="508"/>
      <c r="J16" s="508"/>
      <c r="K16" s="508"/>
      <c r="L16" s="4"/>
    </row>
    <row r="17" spans="1:12" ht="14.25">
      <c r="A17" s="504">
        <v>2010052327</v>
      </c>
      <c r="B17" s="501" t="s">
        <v>15</v>
      </c>
      <c r="C17" s="501">
        <f t="shared" si="0"/>
        <v>89</v>
      </c>
      <c r="D17" s="506">
        <v>85</v>
      </c>
      <c r="E17" s="506">
        <v>4</v>
      </c>
      <c r="F17" s="506" t="s">
        <v>183</v>
      </c>
      <c r="G17" s="507"/>
      <c r="H17" s="508"/>
      <c r="I17" s="508"/>
      <c r="J17" s="508"/>
      <c r="K17" s="508"/>
      <c r="L17" s="4"/>
    </row>
    <row r="18" spans="1:12" ht="14.25">
      <c r="A18" s="504">
        <v>2010053210</v>
      </c>
      <c r="B18" s="501" t="s">
        <v>16</v>
      </c>
      <c r="C18" s="501">
        <f t="shared" si="0"/>
        <v>91</v>
      </c>
      <c r="D18" s="506">
        <v>85</v>
      </c>
      <c r="E18" s="506">
        <v>6</v>
      </c>
      <c r="F18" s="506" t="s">
        <v>118</v>
      </c>
      <c r="G18" s="507"/>
      <c r="H18" s="508"/>
      <c r="I18" s="508"/>
      <c r="J18" s="508"/>
      <c r="K18" s="508"/>
      <c r="L18" s="4"/>
    </row>
    <row r="19" spans="1:12" ht="14.25">
      <c r="A19" s="504">
        <v>2010053228</v>
      </c>
      <c r="B19" s="501" t="s">
        <v>17</v>
      </c>
      <c r="C19" s="501">
        <f t="shared" si="0"/>
        <v>91</v>
      </c>
      <c r="D19" s="506">
        <v>85</v>
      </c>
      <c r="E19" s="506">
        <v>6</v>
      </c>
      <c r="F19" s="506" t="s">
        <v>119</v>
      </c>
      <c r="G19" s="507"/>
      <c r="H19" s="508"/>
      <c r="I19" s="508"/>
      <c r="J19" s="508"/>
      <c r="K19" s="508"/>
      <c r="L19" s="4"/>
    </row>
    <row r="20" spans="1:12" ht="14.25">
      <c r="A20" s="504">
        <v>2010061212</v>
      </c>
      <c r="B20" s="501" t="s">
        <v>18</v>
      </c>
      <c r="C20" s="501">
        <f t="shared" si="0"/>
        <v>91</v>
      </c>
      <c r="D20" s="506">
        <v>85</v>
      </c>
      <c r="E20" s="506">
        <v>6</v>
      </c>
      <c r="F20" s="506" t="s">
        <v>120</v>
      </c>
      <c r="G20" s="507"/>
      <c r="H20" s="508"/>
      <c r="I20" s="508"/>
      <c r="J20" s="508"/>
      <c r="K20" s="508"/>
      <c r="L20" s="4"/>
    </row>
    <row r="21" spans="1:12" ht="14.25">
      <c r="A21" s="504">
        <v>2010061223</v>
      </c>
      <c r="B21" s="501" t="s">
        <v>19</v>
      </c>
      <c r="C21" s="501">
        <f t="shared" si="0"/>
        <v>89</v>
      </c>
      <c r="D21" s="506">
        <v>85</v>
      </c>
      <c r="E21" s="506">
        <v>4</v>
      </c>
      <c r="F21" s="506" t="s">
        <v>111</v>
      </c>
      <c r="G21" s="507"/>
      <c r="H21" s="508"/>
      <c r="I21" s="508"/>
      <c r="J21" s="508"/>
      <c r="K21" s="508"/>
      <c r="L21" s="4"/>
    </row>
    <row r="22" spans="1:12" ht="14.25">
      <c r="A22" s="505">
        <v>2010062119</v>
      </c>
      <c r="B22" s="501" t="s">
        <v>20</v>
      </c>
      <c r="C22" s="501">
        <f t="shared" si="0"/>
        <v>91</v>
      </c>
      <c r="D22" s="506">
        <v>85</v>
      </c>
      <c r="E22" s="506">
        <v>6</v>
      </c>
      <c r="F22" s="506" t="s">
        <v>120</v>
      </c>
      <c r="G22" s="507"/>
      <c r="H22" s="508"/>
      <c r="I22" s="508"/>
      <c r="J22" s="508"/>
      <c r="K22" s="508"/>
      <c r="L22" s="4"/>
    </row>
    <row r="23" spans="1:12" ht="14.25">
      <c r="A23" s="505">
        <v>2010062223</v>
      </c>
      <c r="B23" s="501" t="s">
        <v>21</v>
      </c>
      <c r="C23" s="501">
        <f t="shared" si="0"/>
        <v>89</v>
      </c>
      <c r="D23" s="506">
        <v>85</v>
      </c>
      <c r="E23" s="506">
        <v>4</v>
      </c>
      <c r="F23" s="506" t="s">
        <v>111</v>
      </c>
      <c r="G23" s="507"/>
      <c r="H23" s="508"/>
      <c r="I23" s="508"/>
      <c r="J23" s="508"/>
      <c r="K23" s="508"/>
      <c r="L23" s="4"/>
    </row>
    <row r="24" spans="1:12" ht="14.25">
      <c r="A24" s="505">
        <v>2010063108</v>
      </c>
      <c r="B24" s="501" t="s">
        <v>22</v>
      </c>
      <c r="C24" s="501">
        <f t="shared" si="0"/>
        <v>93</v>
      </c>
      <c r="D24" s="506">
        <v>85</v>
      </c>
      <c r="E24" s="506">
        <v>8</v>
      </c>
      <c r="F24" s="506" t="s">
        <v>121</v>
      </c>
      <c r="G24" s="507"/>
      <c r="H24" s="508"/>
      <c r="I24" s="508"/>
      <c r="J24" s="508"/>
      <c r="K24" s="508"/>
      <c r="L24" s="4"/>
    </row>
    <row r="25" spans="1:12" ht="14.25">
      <c r="A25" s="505">
        <v>2010063112</v>
      </c>
      <c r="B25" s="501" t="s">
        <v>23</v>
      </c>
      <c r="C25" s="501">
        <f t="shared" si="0"/>
        <v>91</v>
      </c>
      <c r="D25" s="506">
        <v>85</v>
      </c>
      <c r="E25" s="506">
        <v>6</v>
      </c>
      <c r="F25" s="506" t="s">
        <v>116</v>
      </c>
      <c r="G25" s="507"/>
      <c r="H25" s="508"/>
      <c r="I25" s="508"/>
      <c r="J25" s="508"/>
      <c r="K25" s="508"/>
      <c r="L25" s="4"/>
    </row>
    <row r="26" spans="1:12" ht="14.25">
      <c r="A26" s="505">
        <v>2010063229</v>
      </c>
      <c r="B26" s="501" t="s">
        <v>24</v>
      </c>
      <c r="C26" s="501">
        <f t="shared" si="0"/>
        <v>89</v>
      </c>
      <c r="D26" s="506">
        <v>85</v>
      </c>
      <c r="E26" s="506">
        <v>4</v>
      </c>
      <c r="F26" s="506" t="s">
        <v>122</v>
      </c>
      <c r="G26" s="507"/>
      <c r="H26" s="508"/>
      <c r="I26" s="508"/>
      <c r="J26" s="508"/>
      <c r="K26" s="508"/>
      <c r="L26" s="4"/>
    </row>
    <row r="27" spans="1:12" ht="14.25">
      <c r="A27" s="505">
        <v>2010072205</v>
      </c>
      <c r="B27" s="501" t="s">
        <v>25</v>
      </c>
      <c r="C27" s="501">
        <f t="shared" si="0"/>
        <v>89</v>
      </c>
      <c r="D27" s="506">
        <v>85</v>
      </c>
      <c r="E27" s="506">
        <v>4</v>
      </c>
      <c r="F27" s="506" t="s">
        <v>112</v>
      </c>
      <c r="G27" s="507"/>
      <c r="H27" s="508"/>
      <c r="I27" s="508"/>
      <c r="J27" s="508"/>
      <c r="K27" s="508"/>
      <c r="L27" s="4"/>
    </row>
    <row r="28" spans="1:12" ht="14.25">
      <c r="A28" s="505">
        <v>2010074119</v>
      </c>
      <c r="B28" s="501" t="s">
        <v>26</v>
      </c>
      <c r="C28" s="501">
        <f t="shared" si="0"/>
        <v>91</v>
      </c>
      <c r="D28" s="506">
        <v>85</v>
      </c>
      <c r="E28" s="506">
        <v>6</v>
      </c>
      <c r="F28" s="506" t="s">
        <v>116</v>
      </c>
      <c r="G28" s="507"/>
      <c r="H28" s="508"/>
      <c r="I28" s="508"/>
      <c r="J28" s="508"/>
      <c r="K28" s="508"/>
      <c r="L28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31" sqref="G31"/>
    </sheetView>
  </sheetViews>
  <sheetFormatPr defaultColWidth="9.00390625" defaultRowHeight="14.25"/>
  <cols>
    <col min="1" max="1" width="12.75390625" style="0" customWidth="1"/>
    <col min="2" max="2" width="10.875" style="0" customWidth="1"/>
    <col min="5" max="5" width="25.25390625" style="0" customWidth="1"/>
    <col min="7" max="7" width="35.875" style="0" customWidth="1"/>
  </cols>
  <sheetData>
    <row r="1" spans="1:7" ht="14.25">
      <c r="A1" s="501" t="s">
        <v>27</v>
      </c>
      <c r="B1" s="501" t="s">
        <v>28</v>
      </c>
      <c r="C1" s="502" t="s">
        <v>127</v>
      </c>
      <c r="D1" s="502" t="s">
        <v>128</v>
      </c>
      <c r="E1" s="502" t="s">
        <v>129</v>
      </c>
      <c r="F1" s="502" t="s">
        <v>128</v>
      </c>
      <c r="G1" s="502" t="s">
        <v>130</v>
      </c>
    </row>
    <row r="2" spans="1:7" ht="14.25">
      <c r="A2" s="503">
        <v>2010031215</v>
      </c>
      <c r="B2" s="501" t="s">
        <v>0</v>
      </c>
      <c r="C2" s="502">
        <f>D2+F2*0.2</f>
        <v>7.04</v>
      </c>
      <c r="D2" s="502">
        <v>6</v>
      </c>
      <c r="E2" s="502" t="s">
        <v>131</v>
      </c>
      <c r="F2" s="502">
        <v>5.2</v>
      </c>
      <c r="G2" s="502" t="s">
        <v>132</v>
      </c>
    </row>
    <row r="3" spans="1:7" ht="14.25">
      <c r="A3" s="503">
        <v>2010031231</v>
      </c>
      <c r="B3" s="501" t="s">
        <v>1</v>
      </c>
      <c r="C3" s="502">
        <f aca="true" t="shared" si="0" ref="C3:C28">D3+F3*0.2</f>
        <v>5.800000000000001</v>
      </c>
      <c r="D3" s="502">
        <v>5.2</v>
      </c>
      <c r="E3" s="502" t="s">
        <v>133</v>
      </c>
      <c r="F3" s="502">
        <v>3</v>
      </c>
      <c r="G3" s="502" t="s">
        <v>134</v>
      </c>
    </row>
    <row r="4" spans="1:7" ht="14.25">
      <c r="A4" s="503">
        <v>2010031306</v>
      </c>
      <c r="B4" s="501" t="s">
        <v>2</v>
      </c>
      <c r="C4" s="502">
        <f t="shared" si="0"/>
        <v>6</v>
      </c>
      <c r="D4" s="502">
        <v>5.2</v>
      </c>
      <c r="E4" s="502" t="s">
        <v>135</v>
      </c>
      <c r="F4" s="502">
        <v>4</v>
      </c>
      <c r="G4" s="502" t="s">
        <v>136</v>
      </c>
    </row>
    <row r="5" spans="1:7" ht="14.25">
      <c r="A5" s="503">
        <v>2010031318</v>
      </c>
      <c r="B5" s="501" t="s">
        <v>3</v>
      </c>
      <c r="C5" s="502">
        <f t="shared" si="0"/>
        <v>0</v>
      </c>
      <c r="D5" s="502"/>
      <c r="E5" s="502"/>
      <c r="F5" s="502"/>
      <c r="G5" s="502"/>
    </row>
    <row r="6" spans="1:7" ht="14.25">
      <c r="A6" s="503">
        <v>2010031321</v>
      </c>
      <c r="B6" s="501" t="s">
        <v>4</v>
      </c>
      <c r="C6" s="502">
        <f t="shared" si="0"/>
        <v>3</v>
      </c>
      <c r="D6" s="502">
        <v>3</v>
      </c>
      <c r="E6" s="502" t="s">
        <v>137</v>
      </c>
      <c r="F6" s="502"/>
      <c r="G6" s="502"/>
    </row>
    <row r="7" spans="1:7" ht="14.25">
      <c r="A7" s="503">
        <v>2010031326</v>
      </c>
      <c r="B7" s="501" t="s">
        <v>5</v>
      </c>
      <c r="C7" s="502">
        <f t="shared" si="0"/>
        <v>0</v>
      </c>
      <c r="D7" s="502"/>
      <c r="E7" s="502"/>
      <c r="F7" s="502"/>
      <c r="G7" s="502"/>
    </row>
    <row r="8" spans="1:7" ht="14.25">
      <c r="A8" s="503">
        <v>2010032323</v>
      </c>
      <c r="B8" s="501" t="s">
        <v>6</v>
      </c>
      <c r="C8" s="502">
        <f t="shared" si="0"/>
        <v>6.24</v>
      </c>
      <c r="D8" s="502">
        <v>5.2</v>
      </c>
      <c r="E8" s="502" t="s">
        <v>138</v>
      </c>
      <c r="F8" s="502">
        <v>5.2</v>
      </c>
      <c r="G8" s="502" t="s">
        <v>139</v>
      </c>
    </row>
    <row r="9" spans="1:7" ht="14.25">
      <c r="A9" s="503">
        <v>2010033121</v>
      </c>
      <c r="B9" s="501" t="s">
        <v>7</v>
      </c>
      <c r="C9" s="502">
        <f t="shared" si="0"/>
        <v>0</v>
      </c>
      <c r="D9" s="502"/>
      <c r="E9" s="502"/>
      <c r="F9" s="502"/>
      <c r="G9" s="502"/>
    </row>
    <row r="10" spans="1:7" ht="14.25">
      <c r="A10" s="503">
        <v>2010042124</v>
      </c>
      <c r="B10" s="501" t="s">
        <v>8</v>
      </c>
      <c r="C10" s="502">
        <f t="shared" si="0"/>
        <v>4</v>
      </c>
      <c r="D10" s="502">
        <v>4</v>
      </c>
      <c r="E10" s="502" t="s">
        <v>140</v>
      </c>
      <c r="F10" s="502"/>
      <c r="G10" s="502"/>
    </row>
    <row r="11" spans="1:7" ht="14.25">
      <c r="A11" s="504">
        <v>2010042229</v>
      </c>
      <c r="B11" s="501" t="s">
        <v>9</v>
      </c>
      <c r="C11" s="502">
        <f t="shared" si="0"/>
        <v>0</v>
      </c>
      <c r="D11" s="502"/>
      <c r="E11" s="502"/>
      <c r="F11" s="502"/>
      <c r="G11" s="502"/>
    </row>
    <row r="12" spans="1:7" ht="14.25">
      <c r="A12" s="504">
        <v>2010043133</v>
      </c>
      <c r="B12" s="501" t="s">
        <v>10</v>
      </c>
      <c r="C12" s="502">
        <f t="shared" si="0"/>
        <v>0</v>
      </c>
      <c r="D12" s="502"/>
      <c r="E12" s="502"/>
      <c r="F12" s="502"/>
      <c r="G12" s="502"/>
    </row>
    <row r="13" spans="1:7" ht="14.25">
      <c r="A13" s="504">
        <v>2010044202</v>
      </c>
      <c r="B13" s="501" t="s">
        <v>11</v>
      </c>
      <c r="C13" s="502">
        <f t="shared" si="0"/>
        <v>7.2</v>
      </c>
      <c r="D13" s="502">
        <v>6</v>
      </c>
      <c r="E13" s="502" t="s">
        <v>141</v>
      </c>
      <c r="F13" s="502">
        <v>6</v>
      </c>
      <c r="G13" s="502" t="s">
        <v>142</v>
      </c>
    </row>
    <row r="14" spans="1:7" ht="14.25">
      <c r="A14" s="504">
        <v>2010044214</v>
      </c>
      <c r="B14" s="501" t="s">
        <v>12</v>
      </c>
      <c r="C14" s="502">
        <f t="shared" si="0"/>
        <v>7.2</v>
      </c>
      <c r="D14" s="502">
        <v>6</v>
      </c>
      <c r="E14" s="502" t="s">
        <v>143</v>
      </c>
      <c r="F14" s="502">
        <v>6</v>
      </c>
      <c r="G14" s="502" t="s">
        <v>144</v>
      </c>
    </row>
    <row r="15" spans="1:7" ht="14.25">
      <c r="A15" s="504">
        <v>2010052309</v>
      </c>
      <c r="B15" s="501" t="s">
        <v>13</v>
      </c>
      <c r="C15" s="502">
        <f t="shared" si="0"/>
        <v>7.2</v>
      </c>
      <c r="D15" s="517">
        <v>6</v>
      </c>
      <c r="E15" s="517" t="s">
        <v>182</v>
      </c>
      <c r="F15" s="502">
        <v>6</v>
      </c>
      <c r="G15" s="502" t="s">
        <v>145</v>
      </c>
    </row>
    <row r="16" spans="1:7" ht="14.25">
      <c r="A16" s="504">
        <v>2010052326</v>
      </c>
      <c r="B16" s="501" t="s">
        <v>14</v>
      </c>
      <c r="C16" s="502">
        <f t="shared" si="0"/>
        <v>6.4</v>
      </c>
      <c r="D16" s="502">
        <v>5.2</v>
      </c>
      <c r="E16" s="502" t="s">
        <v>146</v>
      </c>
      <c r="F16" s="509">
        <v>6</v>
      </c>
      <c r="G16" s="509" t="s">
        <v>147</v>
      </c>
    </row>
    <row r="17" spans="1:7" ht="14.25">
      <c r="A17" s="504">
        <v>2010052327</v>
      </c>
      <c r="B17" s="501" t="s">
        <v>15</v>
      </c>
      <c r="C17" s="502">
        <f t="shared" si="0"/>
        <v>4.6</v>
      </c>
      <c r="D17" s="502">
        <v>4</v>
      </c>
      <c r="E17" s="502" t="s">
        <v>149</v>
      </c>
      <c r="F17" s="502">
        <v>3</v>
      </c>
      <c r="G17" s="502" t="s">
        <v>148</v>
      </c>
    </row>
    <row r="18" spans="1:7" ht="14.25">
      <c r="A18" s="504">
        <v>2010053210</v>
      </c>
      <c r="B18" s="501" t="s">
        <v>16</v>
      </c>
      <c r="C18" s="502">
        <f t="shared" si="0"/>
        <v>6.6</v>
      </c>
      <c r="D18" s="502">
        <v>6</v>
      </c>
      <c r="E18" s="502" t="s">
        <v>150</v>
      </c>
      <c r="F18" s="502">
        <v>3</v>
      </c>
      <c r="G18" s="502" t="s">
        <v>151</v>
      </c>
    </row>
    <row r="19" spans="1:7" ht="14.25">
      <c r="A19" s="504">
        <v>2010053228</v>
      </c>
      <c r="B19" s="501" t="s">
        <v>17</v>
      </c>
      <c r="C19" s="502">
        <f t="shared" si="0"/>
        <v>0</v>
      </c>
      <c r="D19" s="502"/>
      <c r="E19" s="502"/>
      <c r="F19" s="502"/>
      <c r="G19" s="502"/>
    </row>
    <row r="20" spans="1:7" ht="14.25">
      <c r="A20" s="504">
        <v>2010061212</v>
      </c>
      <c r="B20" s="501" t="s">
        <v>18</v>
      </c>
      <c r="C20" s="502">
        <f t="shared" si="0"/>
        <v>0</v>
      </c>
      <c r="D20" s="502"/>
      <c r="E20" s="502"/>
      <c r="F20" s="502"/>
      <c r="G20" s="502"/>
    </row>
    <row r="21" spans="1:7" ht="14.25">
      <c r="A21" s="504">
        <v>2010061223</v>
      </c>
      <c r="B21" s="501" t="s">
        <v>19</v>
      </c>
      <c r="C21" s="502">
        <f t="shared" si="0"/>
        <v>7.2</v>
      </c>
      <c r="D21" s="502">
        <v>6</v>
      </c>
      <c r="E21" s="502" t="s">
        <v>145</v>
      </c>
      <c r="F21" s="502">
        <v>6</v>
      </c>
      <c r="G21" s="502" t="s">
        <v>152</v>
      </c>
    </row>
    <row r="22" spans="1:7" ht="14.25">
      <c r="A22" s="505">
        <v>2010062119</v>
      </c>
      <c r="B22" s="501" t="s">
        <v>20</v>
      </c>
      <c r="C22" s="502">
        <f t="shared" si="0"/>
        <v>0</v>
      </c>
      <c r="D22" s="502"/>
      <c r="E22" s="502"/>
      <c r="F22" s="502"/>
      <c r="G22" s="502"/>
    </row>
    <row r="23" spans="1:7" ht="14.25">
      <c r="A23" s="505">
        <v>2010062223</v>
      </c>
      <c r="B23" s="501" t="s">
        <v>21</v>
      </c>
      <c r="C23" s="502">
        <f t="shared" si="0"/>
        <v>0</v>
      </c>
      <c r="D23" s="502"/>
      <c r="E23" s="502"/>
      <c r="F23" s="502"/>
      <c r="G23" s="502"/>
    </row>
    <row r="24" spans="1:7" ht="14.25">
      <c r="A24" s="505">
        <v>2010063108</v>
      </c>
      <c r="B24" s="501" t="s">
        <v>22</v>
      </c>
      <c r="C24" s="502">
        <f t="shared" si="0"/>
        <v>7.2</v>
      </c>
      <c r="D24" s="502">
        <v>6</v>
      </c>
      <c r="E24" s="502" t="s">
        <v>153</v>
      </c>
      <c r="F24" s="502">
        <v>6</v>
      </c>
      <c r="G24" s="502" t="s">
        <v>154</v>
      </c>
    </row>
    <row r="25" spans="1:7" ht="14.25">
      <c r="A25" s="505">
        <v>2010063112</v>
      </c>
      <c r="B25" s="501" t="s">
        <v>23</v>
      </c>
      <c r="C25" s="502">
        <f t="shared" si="0"/>
        <v>6.6</v>
      </c>
      <c r="D25" s="502">
        <v>6</v>
      </c>
      <c r="E25" s="502" t="s">
        <v>155</v>
      </c>
      <c r="F25" s="502">
        <v>3</v>
      </c>
      <c r="G25" s="502" t="s">
        <v>156</v>
      </c>
    </row>
    <row r="26" spans="1:7" ht="14.25">
      <c r="A26" s="505">
        <v>2010063229</v>
      </c>
      <c r="B26" s="501" t="s">
        <v>24</v>
      </c>
      <c r="C26" s="502">
        <f t="shared" si="0"/>
        <v>6.6</v>
      </c>
      <c r="D26" s="502">
        <v>6</v>
      </c>
      <c r="E26" s="502" t="s">
        <v>157</v>
      </c>
      <c r="F26" s="502">
        <v>3</v>
      </c>
      <c r="G26" s="502" t="s">
        <v>158</v>
      </c>
    </row>
    <row r="27" spans="1:7" ht="14.25">
      <c r="A27" s="505">
        <v>2010072205</v>
      </c>
      <c r="B27" s="501" t="s">
        <v>25</v>
      </c>
      <c r="C27" s="502">
        <f t="shared" si="0"/>
        <v>7.2</v>
      </c>
      <c r="D27" s="502">
        <v>6</v>
      </c>
      <c r="E27" s="502" t="s">
        <v>159</v>
      </c>
      <c r="F27" s="502">
        <v>6</v>
      </c>
      <c r="G27" s="502" t="s">
        <v>160</v>
      </c>
    </row>
    <row r="28" spans="1:7" ht="14.25">
      <c r="A28" s="505">
        <v>2010074119</v>
      </c>
      <c r="B28" s="501" t="s">
        <v>26</v>
      </c>
      <c r="C28" s="502">
        <f t="shared" si="0"/>
        <v>6</v>
      </c>
      <c r="D28" s="502">
        <v>6</v>
      </c>
      <c r="E28" s="502" t="s">
        <v>161</v>
      </c>
      <c r="F28" s="502"/>
      <c r="G28" s="50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2011-09-15T04:29:27Z</dcterms:created>
  <dcterms:modified xsi:type="dcterms:W3CDTF">2011-09-15T13:31:35Z</dcterms:modified>
  <cp:category/>
  <cp:version/>
  <cp:contentType/>
  <cp:contentStatus/>
</cp:coreProperties>
</file>