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4895" windowHeight="7935" activeTab="0"/>
  </bookViews>
  <sheets>
    <sheet name="综合测评" sheetId="1" r:id="rId1"/>
    <sheet name="智育成绩" sheetId="2" r:id="rId2"/>
    <sheet name="德育加分细则" sheetId="3" r:id="rId3"/>
    <sheet name="体育成绩" sheetId="4" r:id="rId4"/>
    <sheet name="体育加分细则" sheetId="5" r:id="rId5"/>
    <sheet name="德育成绩" sheetId="6" r:id="rId6"/>
    <sheet name="专业排名" sheetId="7" r:id="rId7"/>
    <sheet name="辅导员打分" sheetId="8" r:id="rId8"/>
  </sheets>
  <definedNames/>
  <calcPr fullCalcOnLoad="1"/>
</workbook>
</file>

<file path=xl/comments1.xml><?xml version="1.0" encoding="utf-8"?>
<comments xmlns="http://schemas.openxmlformats.org/spreadsheetml/2006/main">
  <authors>
    <author>番茄花园</author>
  </authors>
  <commentList>
    <comment ref="H2" authorId="0">
      <text>
        <r>
          <rPr>
            <b/>
            <sz val="9"/>
            <rFont val="宋体"/>
            <family val="0"/>
          </rPr>
          <t>番茄花园</t>
        </r>
      </text>
    </comment>
  </commentList>
</comments>
</file>

<file path=xl/comments7.xml><?xml version="1.0" encoding="utf-8"?>
<comments xmlns="http://schemas.openxmlformats.org/spreadsheetml/2006/main">
  <authors>
    <author>番茄花园</author>
  </authors>
  <commentList>
    <comment ref="H2" authorId="0">
      <text>
        <r>
          <rPr>
            <b/>
            <sz val="9"/>
            <rFont val="宋体"/>
            <family val="0"/>
          </rPr>
          <t>番茄花园</t>
        </r>
      </text>
    </comment>
  </commentList>
</comments>
</file>

<file path=xl/sharedStrings.xml><?xml version="1.0" encoding="utf-8"?>
<sst xmlns="http://schemas.openxmlformats.org/spreadsheetml/2006/main" count="450" uniqueCount="157">
  <si>
    <t xml:space="preserve">崔艺潇   </t>
  </si>
  <si>
    <t xml:space="preserve">方富慧   </t>
  </si>
  <si>
    <t xml:space="preserve">干璐  </t>
  </si>
  <si>
    <t xml:space="preserve">邵可  </t>
  </si>
  <si>
    <t xml:space="preserve">王旭慧   </t>
  </si>
  <si>
    <t xml:space="preserve">薛禹朦   </t>
  </si>
  <si>
    <t xml:space="preserve">叶芳芳   </t>
  </si>
  <si>
    <t xml:space="preserve">赵少瑛   </t>
  </si>
  <si>
    <t xml:space="preserve">周慧君   </t>
  </si>
  <si>
    <t xml:space="preserve">韩德奎   </t>
  </si>
  <si>
    <t xml:space="preserve">何振宁   </t>
  </si>
  <si>
    <t>陈天骄</t>
  </si>
  <si>
    <t>董特特</t>
  </si>
  <si>
    <t xml:space="preserve">侯泽  </t>
  </si>
  <si>
    <t xml:space="preserve">金长荣   </t>
  </si>
  <si>
    <t>李宝田</t>
  </si>
  <si>
    <t xml:space="preserve">史航  </t>
  </si>
  <si>
    <t xml:space="preserve">陶然  </t>
  </si>
  <si>
    <t xml:space="preserve">王佳  </t>
  </si>
  <si>
    <t xml:space="preserve">温柏翼   </t>
  </si>
  <si>
    <t xml:space="preserve">杨立泉   </t>
  </si>
  <si>
    <t xml:space="preserve">余锦涛   </t>
  </si>
  <si>
    <t xml:space="preserve">苑志楠   </t>
  </si>
  <si>
    <t xml:space="preserve">张帅  </t>
  </si>
  <si>
    <t xml:space="preserve">张增迎   </t>
  </si>
  <si>
    <t>优良率</t>
  </si>
  <si>
    <t>德育加分细则</t>
  </si>
  <si>
    <t>学号</t>
  </si>
  <si>
    <t>姓名</t>
  </si>
  <si>
    <t>总分</t>
  </si>
  <si>
    <t>分数</t>
  </si>
  <si>
    <t>细则</t>
  </si>
  <si>
    <t>陈天骄</t>
  </si>
  <si>
    <t>化院记者团记者部</t>
  </si>
  <si>
    <t>化院社联外联部</t>
  </si>
  <si>
    <t>化院辩论协会</t>
  </si>
  <si>
    <t>化院先锋社</t>
  </si>
  <si>
    <t>中外交流协会</t>
  </si>
  <si>
    <t>班级学习委员</t>
  </si>
  <si>
    <t>物化课代表</t>
  </si>
  <si>
    <t>化院先锋社实践部</t>
  </si>
  <si>
    <t>化院学生会办公室</t>
  </si>
  <si>
    <t>大学生记者团</t>
  </si>
  <si>
    <t>英语协会</t>
  </si>
  <si>
    <t>模拟联合国协会</t>
  </si>
  <si>
    <t>院社联宣传部</t>
  </si>
  <si>
    <t>化院学生会文艺部</t>
  </si>
  <si>
    <t>化院学生会宣传部</t>
  </si>
  <si>
    <t>化院社联绿部落</t>
  </si>
  <si>
    <t>班级团支书</t>
  </si>
  <si>
    <t>校环保协会</t>
  </si>
  <si>
    <t>班级心理委员</t>
  </si>
  <si>
    <t>化院学生会心理部</t>
  </si>
  <si>
    <t>校环保协会信息宣传部</t>
  </si>
  <si>
    <t>宿舍长</t>
  </si>
  <si>
    <t>化院先锋社探索部</t>
  </si>
  <si>
    <t>化院社联办公室</t>
  </si>
  <si>
    <t>董特特</t>
  </si>
  <si>
    <t>化院学习部</t>
  </si>
  <si>
    <t>化学爱好者协会综合部</t>
  </si>
  <si>
    <t>化院心理部</t>
  </si>
  <si>
    <t>民管会宣传部</t>
  </si>
  <si>
    <t>校社联网络部</t>
  </si>
  <si>
    <t>化学爱好者协会实践部</t>
  </si>
  <si>
    <t>参加化院新生辩论赛</t>
  </si>
  <si>
    <t>化学爱好者协会探索部</t>
  </si>
  <si>
    <t>班级生活委员</t>
  </si>
  <si>
    <t>高数课代表</t>
  </si>
  <si>
    <t>李宝田</t>
  </si>
  <si>
    <t>国旗仪仗队</t>
  </si>
  <si>
    <t>班级体育委员</t>
  </si>
  <si>
    <t>校合唱团</t>
  </si>
  <si>
    <t>班级组织委员</t>
  </si>
  <si>
    <t>校社联</t>
  </si>
  <si>
    <t>班级宣传委员</t>
  </si>
  <si>
    <t>班级班长</t>
  </si>
  <si>
    <t>化学实验课代表</t>
  </si>
  <si>
    <t>化院社联宣传部</t>
  </si>
  <si>
    <t>机械制图课代表</t>
  </si>
  <si>
    <t xml:space="preserve">体育成绩 </t>
  </si>
  <si>
    <t xml:space="preserve">体育加分 </t>
  </si>
  <si>
    <t xml:space="preserve">最终体育成绩 </t>
  </si>
  <si>
    <t xml:space="preserve">79.0      </t>
  </si>
  <si>
    <t xml:space="preserve">89.0      </t>
  </si>
  <si>
    <t xml:space="preserve">72.0      </t>
  </si>
  <si>
    <t xml:space="preserve">85.0      </t>
  </si>
  <si>
    <t xml:space="preserve">74.0      </t>
  </si>
  <si>
    <t xml:space="preserve">84.0      </t>
  </si>
  <si>
    <t xml:space="preserve">91.0      </t>
  </si>
  <si>
    <t xml:space="preserve">80.0      </t>
  </si>
  <si>
    <t xml:space="preserve">93.0      </t>
  </si>
  <si>
    <t xml:space="preserve">88.0      </t>
  </si>
  <si>
    <t xml:space="preserve">86.0      </t>
  </si>
  <si>
    <t xml:space="preserve">90.0      </t>
  </si>
  <si>
    <t xml:space="preserve">81.0      </t>
  </si>
  <si>
    <t xml:space="preserve">87.0      </t>
  </si>
  <si>
    <t xml:space="preserve">82.0      </t>
  </si>
  <si>
    <t xml:space="preserve">76.0      </t>
  </si>
  <si>
    <t xml:space="preserve">60.0 补      </t>
  </si>
  <si>
    <t xml:space="preserve">83.0      </t>
  </si>
  <si>
    <t xml:space="preserve">73.0      </t>
  </si>
  <si>
    <t xml:space="preserve">69.0      </t>
  </si>
  <si>
    <t xml:space="preserve">94.0      </t>
  </si>
  <si>
    <t xml:space="preserve">71.0      </t>
  </si>
  <si>
    <t xml:space="preserve">92.0      </t>
  </si>
  <si>
    <t xml:space="preserve">78.0      </t>
  </si>
  <si>
    <t>总加分</t>
  </si>
  <si>
    <t>加分</t>
  </si>
  <si>
    <t>校运动会第五名</t>
  </si>
  <si>
    <t>体育加分细则</t>
  </si>
  <si>
    <t>导员打分</t>
  </si>
  <si>
    <t>同学打分</t>
  </si>
  <si>
    <t>原始分</t>
  </si>
  <si>
    <t>加减分</t>
  </si>
  <si>
    <t xml:space="preserve">最终导员打分 </t>
  </si>
  <si>
    <t>最终同学打分</t>
  </si>
  <si>
    <t>德育原始成绩</t>
  </si>
  <si>
    <t>德育加分</t>
  </si>
  <si>
    <t>德育最终成绩</t>
  </si>
  <si>
    <r>
      <rPr>
        <sz val="9"/>
        <color indexed="8"/>
        <rFont val="宋体"/>
        <family val="0"/>
      </rPr>
      <t>伊尔凡</t>
    </r>
    <r>
      <rPr>
        <sz val="9"/>
        <color indexed="8"/>
        <rFont val="宋体  "/>
        <family val="2"/>
      </rPr>
      <t>.</t>
    </r>
    <r>
      <rPr>
        <sz val="9"/>
        <color indexed="8"/>
        <rFont val="宋体"/>
        <family val="0"/>
      </rPr>
      <t>热甫卡迪江</t>
    </r>
  </si>
  <si>
    <t>体育1</t>
  </si>
  <si>
    <t>体育2</t>
  </si>
  <si>
    <t>80分以上数目</t>
  </si>
  <si>
    <t>学生会学习部</t>
  </si>
  <si>
    <t>化院社联宣传部</t>
  </si>
  <si>
    <r>
      <t>环境工程10班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11</t>
    </r>
    <r>
      <rPr>
        <b/>
        <sz val="10"/>
        <rFont val="宋体"/>
        <family val="0"/>
      </rPr>
      <t>年度综合测评汇总表</t>
    </r>
  </si>
  <si>
    <t>德育成绩</t>
  </si>
  <si>
    <t>智育成绩</t>
  </si>
  <si>
    <t>体育成绩</t>
  </si>
  <si>
    <t>优良率</t>
  </si>
  <si>
    <t>综合测评</t>
  </si>
  <si>
    <t>名次</t>
  </si>
  <si>
    <t>纪律处分</t>
  </si>
  <si>
    <t>不及格门数</t>
  </si>
  <si>
    <t xml:space="preserve">2 </t>
  </si>
  <si>
    <t xml:space="preserve">1 </t>
  </si>
  <si>
    <t xml:space="preserve">0 </t>
  </si>
  <si>
    <t xml:space="preserve">5 </t>
  </si>
  <si>
    <r>
      <t>2010-20</t>
    </r>
    <r>
      <rPr>
        <b/>
        <sz val="12"/>
        <rFont val="宋体"/>
        <family val="0"/>
      </rPr>
      <t>11</t>
    </r>
    <r>
      <rPr>
        <b/>
        <sz val="12"/>
        <rFont val="宋体"/>
        <family val="0"/>
      </rPr>
      <t>学年环境工程10专业综合测评排名情况</t>
    </r>
  </si>
  <si>
    <t>民管会宣传部</t>
  </si>
  <si>
    <t>化院学生会学习部</t>
  </si>
  <si>
    <t>基础分</t>
  </si>
  <si>
    <t>志愿者</t>
  </si>
  <si>
    <t>学校活动</t>
  </si>
  <si>
    <t>运动会</t>
  </si>
  <si>
    <t>挂科情况</t>
  </si>
  <si>
    <t>最终成绩</t>
  </si>
  <si>
    <t>董特特</t>
  </si>
  <si>
    <t>李宝田</t>
  </si>
  <si>
    <t>环工10综合测评体育成绩</t>
  </si>
  <si>
    <t>平时锻炼</t>
  </si>
  <si>
    <t>早操出勤</t>
  </si>
  <si>
    <t>0</t>
  </si>
  <si>
    <t>无</t>
  </si>
  <si>
    <t>无</t>
  </si>
  <si>
    <t>智育成绩</t>
  </si>
  <si>
    <t>智育成绩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</si>
</sst>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.000000_ "/>
    <numFmt numFmtId="179" formatCode="0_);[Red]\(0\)"/>
    <numFmt numFmtId="180" formatCode="0.0000_);[Red]\(0.0000\)"/>
    <numFmt numFmtId="181" formatCode="0.00000_ "/>
    <numFmt numFmtId="182" formatCode="0.00_);[Red]\(0.00\)"/>
    <numFmt numFmtId="183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  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  "/>
      <family val="2"/>
    </font>
    <font>
      <sz val="10"/>
      <name val="宋体  "/>
      <family val="2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5" fillId="0" borderId="10" xfId="41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41" applyNumberFormat="1" applyFont="1" applyFill="1" applyBorder="1" applyAlignment="1">
      <alignment horizontal="left"/>
      <protection/>
    </xf>
    <xf numFmtId="0" fontId="5" fillId="0" borderId="10" xfId="40" applyNumberFormat="1" applyFont="1" applyFill="1" applyBorder="1" applyAlignment="1">
      <alignment horizontal="center"/>
      <protection/>
    </xf>
    <xf numFmtId="0" fontId="5" fillId="0" borderId="10" xfId="41" applyNumberFormat="1" applyFont="1" applyBorder="1" applyAlignment="1">
      <alignment horizontal="center"/>
      <protection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0" fontId="5" fillId="0" borderId="10" xfId="42" applyNumberFormat="1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/>
      <protection/>
    </xf>
    <xf numFmtId="0" fontId="5" fillId="0" borderId="10" xfId="40" applyFont="1" applyFill="1" applyBorder="1" applyAlignment="1">
      <alignment horizontal="left"/>
      <protection/>
    </xf>
    <xf numFmtId="0" fontId="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5" fillId="0" borderId="10" xfId="42" applyNumberFormat="1" applyFont="1" applyBorder="1" applyAlignment="1">
      <alignment horizontal="center"/>
      <protection/>
    </xf>
    <xf numFmtId="0" fontId="5" fillId="0" borderId="10" xfId="41" applyNumberFormat="1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176" fontId="5" fillId="0" borderId="10" xfId="41" applyNumberFormat="1" applyFont="1" applyFill="1" applyBorder="1" applyAlignment="1">
      <alignment horizontal="center"/>
      <protection/>
    </xf>
    <xf numFmtId="177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0" fontId="5" fillId="0" borderId="10" xfId="42" applyNumberFormat="1" applyFont="1" applyFill="1" applyBorder="1" applyAlignment="1">
      <alignment horizont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5" fillId="33" borderId="10" xfId="40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体育成绩" xfId="41"/>
    <cellStyle name="常规_智育成绩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11.421875" style="0" customWidth="1"/>
    <col min="2" max="2" width="13.57421875" style="0" customWidth="1"/>
    <col min="4" max="5" width="9.421875" style="0" bestFit="1" customWidth="1"/>
  </cols>
  <sheetData>
    <row r="1" spans="1:10" ht="15">
      <c r="A1" s="63" t="s">
        <v>125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5">
      <c r="A2" s="6" t="s">
        <v>27</v>
      </c>
      <c r="B2" s="6" t="s">
        <v>28</v>
      </c>
      <c r="C2" s="15" t="s">
        <v>126</v>
      </c>
      <c r="D2" s="16" t="s">
        <v>127</v>
      </c>
      <c r="E2" s="17" t="s">
        <v>128</v>
      </c>
      <c r="F2" s="18" t="s">
        <v>129</v>
      </c>
      <c r="G2" s="17" t="s">
        <v>130</v>
      </c>
      <c r="H2" s="18" t="s">
        <v>131</v>
      </c>
      <c r="I2" s="19" t="s">
        <v>132</v>
      </c>
      <c r="J2" s="15" t="s">
        <v>133</v>
      </c>
    </row>
    <row r="3" spans="1:10" ht="15">
      <c r="A3" s="5">
        <v>2010033111</v>
      </c>
      <c r="B3" s="2" t="s">
        <v>8</v>
      </c>
      <c r="C3" s="15">
        <f>'德育成绩'!AI12</f>
        <v>100.544</v>
      </c>
      <c r="D3" s="23">
        <v>87.1886</v>
      </c>
      <c r="E3" s="17">
        <f>'体育成绩'!I12</f>
        <v>88.2</v>
      </c>
      <c r="F3" s="29">
        <f>'智育成绩'!C12/16</f>
        <v>0.8125</v>
      </c>
      <c r="G3" s="24">
        <f aca="true" t="shared" si="0" ref="G3:G27">C3*0.2+D3*0.7+E3*0.1</f>
        <v>89.96081999999998</v>
      </c>
      <c r="H3" s="18">
        <v>1</v>
      </c>
      <c r="I3" s="19" t="s">
        <v>153</v>
      </c>
      <c r="J3" s="2" t="s">
        <v>136</v>
      </c>
    </row>
    <row r="4" spans="1:10" ht="15">
      <c r="A4" s="6">
        <v>2010033104</v>
      </c>
      <c r="B4" s="2" t="s">
        <v>2</v>
      </c>
      <c r="C4" s="15">
        <f>'德育成绩'!AI6</f>
        <v>101.752</v>
      </c>
      <c r="D4" s="23">
        <v>86.4828</v>
      </c>
      <c r="E4" s="17">
        <f>'体育成绩'!I6</f>
        <v>88.9</v>
      </c>
      <c r="F4" s="29">
        <f>'智育成绩'!C6/16</f>
        <v>0.875</v>
      </c>
      <c r="G4" s="24">
        <f t="shared" si="0"/>
        <v>89.77835999999999</v>
      </c>
      <c r="H4" s="18">
        <v>2</v>
      </c>
      <c r="I4" s="19" t="s">
        <v>153</v>
      </c>
      <c r="J4" s="2" t="s">
        <v>136</v>
      </c>
    </row>
    <row r="5" spans="1:10" ht="15">
      <c r="A5" s="5">
        <v>2010033107</v>
      </c>
      <c r="B5" s="2" t="s">
        <v>4</v>
      </c>
      <c r="C5" s="15">
        <f>'德育成绩'!AI8</f>
        <v>100.332</v>
      </c>
      <c r="D5" s="23">
        <v>86.0883</v>
      </c>
      <c r="E5" s="17">
        <f>'体育成绩'!I8</f>
        <v>87.19999999999999</v>
      </c>
      <c r="F5" s="29">
        <f>'智育成绩'!C8/16</f>
        <v>0.75</v>
      </c>
      <c r="G5" s="24">
        <f t="shared" si="0"/>
        <v>89.04821</v>
      </c>
      <c r="H5" s="18">
        <v>3</v>
      </c>
      <c r="I5" s="19" t="s">
        <v>153</v>
      </c>
      <c r="J5" s="2" t="s">
        <v>136</v>
      </c>
    </row>
    <row r="6" spans="1:10" ht="13.5">
      <c r="A6" s="6">
        <v>2010033106</v>
      </c>
      <c r="B6" s="2" t="s">
        <v>3</v>
      </c>
      <c r="C6" s="15">
        <f>'德育成绩'!AI7</f>
        <v>98.564</v>
      </c>
      <c r="D6" s="23">
        <v>85.4233</v>
      </c>
      <c r="E6" s="17">
        <f>'体育成绩'!I7</f>
        <v>90.5</v>
      </c>
      <c r="F6" s="29">
        <f>'智育成绩'!C7/16</f>
        <v>0.6875</v>
      </c>
      <c r="G6" s="24">
        <f t="shared" si="0"/>
        <v>88.55910999999999</v>
      </c>
      <c r="H6" s="18">
        <v>4</v>
      </c>
      <c r="I6" s="19" t="s">
        <v>153</v>
      </c>
      <c r="J6" s="2" t="s">
        <v>136</v>
      </c>
    </row>
    <row r="7" spans="1:10" ht="13.5">
      <c r="A7" s="5">
        <v>2010033117</v>
      </c>
      <c r="B7" s="3" t="s">
        <v>68</v>
      </c>
      <c r="C7" s="15">
        <f>'德育成绩'!AI18</f>
        <v>93.936</v>
      </c>
      <c r="D7" s="23">
        <v>87.6704</v>
      </c>
      <c r="E7" s="17">
        <f>'体育成绩'!I18</f>
        <v>83.3</v>
      </c>
      <c r="F7" s="29">
        <f>'智育成绩'!C18/16</f>
        <v>0.875</v>
      </c>
      <c r="G7" s="24">
        <f t="shared" si="0"/>
        <v>88.48648</v>
      </c>
      <c r="H7" s="18">
        <v>5</v>
      </c>
      <c r="I7" s="19" t="s">
        <v>153</v>
      </c>
      <c r="J7" s="2" t="s">
        <v>152</v>
      </c>
    </row>
    <row r="8" spans="1:10" ht="13.5">
      <c r="A8" s="6">
        <v>2010033108</v>
      </c>
      <c r="B8" s="2" t="s">
        <v>5</v>
      </c>
      <c r="C8" s="15">
        <f>'德育成绩'!AI9</f>
        <v>103.512</v>
      </c>
      <c r="D8" s="23">
        <v>82.7473</v>
      </c>
      <c r="E8" s="17">
        <f>'体育成绩'!I9</f>
        <v>92.3</v>
      </c>
      <c r="F8" s="29">
        <f>'智育成绩'!C9/16</f>
        <v>0.625</v>
      </c>
      <c r="G8" s="24">
        <f t="shared" si="0"/>
        <v>87.85551</v>
      </c>
      <c r="H8" s="18">
        <v>6</v>
      </c>
      <c r="I8" s="19" t="s">
        <v>153</v>
      </c>
      <c r="J8" s="2" t="s">
        <v>136</v>
      </c>
    </row>
    <row r="9" spans="1:10" ht="13.5">
      <c r="A9" s="6">
        <v>2010033128</v>
      </c>
      <c r="B9" s="2" t="s">
        <v>23</v>
      </c>
      <c r="C9" s="15">
        <f>'德育成绩'!AI27</f>
        <v>104.39200000000001</v>
      </c>
      <c r="D9" s="23">
        <v>82.5619</v>
      </c>
      <c r="E9" s="17">
        <f>'体育成绩'!I26</f>
        <v>90.8</v>
      </c>
      <c r="F9" s="29">
        <f>'智育成绩'!C26/16</f>
        <v>0.6875</v>
      </c>
      <c r="G9" s="24">
        <f t="shared" si="0"/>
        <v>87.75173</v>
      </c>
      <c r="H9" s="18">
        <v>7</v>
      </c>
      <c r="I9" s="19" t="s">
        <v>153</v>
      </c>
      <c r="J9" s="2" t="s">
        <v>136</v>
      </c>
    </row>
    <row r="10" spans="1:10" ht="13.5">
      <c r="A10" s="5">
        <v>2010033109</v>
      </c>
      <c r="B10" s="2" t="s">
        <v>6</v>
      </c>
      <c r="C10" s="15">
        <f>'德育成绩'!AI10</f>
        <v>101.064</v>
      </c>
      <c r="D10" s="23">
        <v>83.0846</v>
      </c>
      <c r="E10" s="17">
        <f>'体育成绩'!I10</f>
        <v>90.5</v>
      </c>
      <c r="F10" s="29">
        <f>'智育成绩'!C10/16</f>
        <v>0.5</v>
      </c>
      <c r="G10" s="24">
        <f t="shared" si="0"/>
        <v>87.42201999999999</v>
      </c>
      <c r="H10" s="18">
        <v>8</v>
      </c>
      <c r="I10" s="19" t="s">
        <v>153</v>
      </c>
      <c r="J10" s="2" t="s">
        <v>136</v>
      </c>
    </row>
    <row r="11" spans="1:10" ht="13.5">
      <c r="A11" s="5">
        <v>2010033112</v>
      </c>
      <c r="B11" s="3" t="s">
        <v>57</v>
      </c>
      <c r="C11" s="15">
        <f>'德育成绩'!AI13</f>
        <v>99.532</v>
      </c>
      <c r="D11" s="23">
        <v>83.0696</v>
      </c>
      <c r="E11" s="17">
        <f>'体育成绩'!I13</f>
        <v>86.9</v>
      </c>
      <c r="F11" s="29">
        <f>'智育成绩'!C13/16</f>
        <v>0.75</v>
      </c>
      <c r="G11" s="24">
        <f t="shared" si="0"/>
        <v>86.74511999999999</v>
      </c>
      <c r="H11" s="18">
        <v>9</v>
      </c>
      <c r="I11" s="19" t="s">
        <v>153</v>
      </c>
      <c r="J11" s="2" t="s">
        <v>152</v>
      </c>
    </row>
    <row r="12" spans="1:10" ht="13.5">
      <c r="A12" s="5">
        <v>2010033101</v>
      </c>
      <c r="B12" s="6" t="s">
        <v>32</v>
      </c>
      <c r="C12" s="15">
        <f>'德育成绩'!AI3</f>
        <v>100.88</v>
      </c>
      <c r="D12" s="23">
        <v>81.6101</v>
      </c>
      <c r="E12" s="17">
        <f>'体育成绩'!I3</f>
        <v>89.3</v>
      </c>
      <c r="F12" s="29">
        <f>'智育成绩'!C3/16</f>
        <v>0.75</v>
      </c>
      <c r="G12" s="24">
        <f t="shared" si="0"/>
        <v>86.23307</v>
      </c>
      <c r="H12" s="18">
        <v>10</v>
      </c>
      <c r="I12" s="19" t="s">
        <v>153</v>
      </c>
      <c r="J12" s="8">
        <v>0</v>
      </c>
    </row>
    <row r="13" spans="1:10" ht="13.5">
      <c r="A13" s="6">
        <v>2010033126</v>
      </c>
      <c r="B13" s="2" t="s">
        <v>21</v>
      </c>
      <c r="C13" s="15">
        <f>'德育成绩'!AI25</f>
        <v>98.828</v>
      </c>
      <c r="D13" s="23">
        <v>81.9677</v>
      </c>
      <c r="E13" s="17">
        <f>'体育成绩'!I24</f>
        <v>86.9</v>
      </c>
      <c r="F13" s="29">
        <f>'智育成绩'!C24/16</f>
        <v>0.5</v>
      </c>
      <c r="G13" s="24">
        <f t="shared" si="0"/>
        <v>85.83299</v>
      </c>
      <c r="H13" s="18">
        <v>12</v>
      </c>
      <c r="I13" s="19" t="s">
        <v>153</v>
      </c>
      <c r="J13" s="2" t="s">
        <v>136</v>
      </c>
    </row>
    <row r="14" spans="1:10" ht="13.5">
      <c r="A14" s="5">
        <v>2010033114</v>
      </c>
      <c r="B14" s="2" t="s">
        <v>10</v>
      </c>
      <c r="C14" s="15">
        <f>'德育成绩'!AI15</f>
        <v>98.856</v>
      </c>
      <c r="D14" s="23">
        <v>82.1754</v>
      </c>
      <c r="E14" s="17">
        <f>'体育成绩'!I15</f>
        <v>84.5</v>
      </c>
      <c r="F14" s="29">
        <f>'智育成绩'!C15/16</f>
        <v>0.625</v>
      </c>
      <c r="G14" s="24">
        <f t="shared" si="0"/>
        <v>85.74398</v>
      </c>
      <c r="H14" s="18">
        <v>14</v>
      </c>
      <c r="I14" s="19" t="s">
        <v>153</v>
      </c>
      <c r="J14" s="2" t="s">
        <v>136</v>
      </c>
    </row>
    <row r="15" spans="1:10" ht="13.5">
      <c r="A15" s="5">
        <v>2010033129</v>
      </c>
      <c r="B15" s="2" t="s">
        <v>24</v>
      </c>
      <c r="C15" s="15">
        <f>'德育成绩'!AI28</f>
        <v>100.248</v>
      </c>
      <c r="D15" s="23">
        <v>81.1689</v>
      </c>
      <c r="E15" s="17">
        <f>'体育成绩'!I27</f>
        <v>87.8</v>
      </c>
      <c r="F15" s="29">
        <f>'智育成绩'!C27/16</f>
        <v>0.5</v>
      </c>
      <c r="G15" s="24">
        <f t="shared" si="0"/>
        <v>85.64783</v>
      </c>
      <c r="H15" s="18">
        <v>13</v>
      </c>
      <c r="I15" s="19" t="s">
        <v>153</v>
      </c>
      <c r="J15" s="2" t="s">
        <v>136</v>
      </c>
    </row>
    <row r="16" spans="1:10" ht="13.5">
      <c r="A16" s="6">
        <v>2010033110</v>
      </c>
      <c r="B16" s="2" t="s">
        <v>7</v>
      </c>
      <c r="C16" s="15">
        <f>'德育成绩'!AI11</f>
        <v>102.56799999999998</v>
      </c>
      <c r="D16" s="23">
        <v>80.0414</v>
      </c>
      <c r="E16" s="17">
        <f>'体育成绩'!I11</f>
        <v>90</v>
      </c>
      <c r="F16" s="29">
        <f>'智育成绩'!C11/16</f>
        <v>0.4375</v>
      </c>
      <c r="G16" s="24">
        <f t="shared" si="0"/>
        <v>85.54257999999999</v>
      </c>
      <c r="H16" s="18">
        <v>11</v>
      </c>
      <c r="I16" s="19" t="s">
        <v>153</v>
      </c>
      <c r="J16" s="2" t="s">
        <v>136</v>
      </c>
    </row>
    <row r="17" spans="1:10" ht="13.5">
      <c r="A17" s="6">
        <v>2010033116</v>
      </c>
      <c r="B17" s="2" t="s">
        <v>14</v>
      </c>
      <c r="C17" s="15">
        <f>'德育成绩'!AI17</f>
        <v>101.032</v>
      </c>
      <c r="D17" s="30">
        <v>78.408</v>
      </c>
      <c r="E17" s="17">
        <f>'体育成绩'!I17</f>
        <v>89</v>
      </c>
      <c r="F17" s="29">
        <f>'智育成绩'!C17/16</f>
        <v>0.5</v>
      </c>
      <c r="G17" s="24">
        <f t="shared" si="0"/>
        <v>83.992</v>
      </c>
      <c r="H17" s="18">
        <v>15</v>
      </c>
      <c r="I17" s="19" t="s">
        <v>153</v>
      </c>
      <c r="J17" s="2" t="s">
        <v>136</v>
      </c>
    </row>
    <row r="18" spans="1:10" ht="13.5">
      <c r="A18" s="6">
        <v>2010033113</v>
      </c>
      <c r="B18" s="2" t="s">
        <v>9</v>
      </c>
      <c r="C18" s="15">
        <f>'德育成绩'!AI14</f>
        <v>99.98800000000001</v>
      </c>
      <c r="D18" s="30">
        <v>77.237</v>
      </c>
      <c r="E18" s="17">
        <f>'体育成绩'!I14</f>
        <v>88.69999999999999</v>
      </c>
      <c r="F18" s="29">
        <f>'智育成绩'!C14/16</f>
        <v>0.5</v>
      </c>
      <c r="G18" s="24">
        <f t="shared" si="0"/>
        <v>82.93350000000001</v>
      </c>
      <c r="H18" s="18">
        <v>16</v>
      </c>
      <c r="I18" s="19" t="s">
        <v>153</v>
      </c>
      <c r="J18" s="2" t="s">
        <v>136</v>
      </c>
    </row>
    <row r="19" spans="1:10" ht="13.5">
      <c r="A19" s="5">
        <v>2010033115</v>
      </c>
      <c r="B19" s="2" t="s">
        <v>13</v>
      </c>
      <c r="C19" s="15">
        <f>'德育成绩'!AI16</f>
        <v>100.18400000000001</v>
      </c>
      <c r="D19" s="23">
        <v>76.8219</v>
      </c>
      <c r="E19" s="17">
        <f>'体育成绩'!I16</f>
        <v>80.3</v>
      </c>
      <c r="F19" s="29">
        <f>'智育成绩'!C16/16</f>
        <v>0.4375</v>
      </c>
      <c r="G19" s="24">
        <f t="shared" si="0"/>
        <v>81.84213</v>
      </c>
      <c r="H19" s="18">
        <v>17</v>
      </c>
      <c r="I19" s="19" t="s">
        <v>153</v>
      </c>
      <c r="J19" s="2" t="s">
        <v>136</v>
      </c>
    </row>
    <row r="20" spans="1:10" ht="13.5">
      <c r="A20" s="5">
        <v>2010033127</v>
      </c>
      <c r="B20" s="2" t="s">
        <v>22</v>
      </c>
      <c r="C20" s="15">
        <f>'德育成绩'!AI26</f>
        <v>95.024</v>
      </c>
      <c r="D20" s="23">
        <v>76.9033</v>
      </c>
      <c r="E20" s="17">
        <f>'体育成绩'!I25</f>
        <v>85.69999999999999</v>
      </c>
      <c r="F20" s="29">
        <f>'智育成绩'!C25/16</f>
        <v>0.25</v>
      </c>
      <c r="G20" s="24">
        <f t="shared" si="0"/>
        <v>81.40710999999999</v>
      </c>
      <c r="H20" s="18">
        <v>18</v>
      </c>
      <c r="I20" s="19" t="s">
        <v>153</v>
      </c>
      <c r="J20" s="2" t="s">
        <v>136</v>
      </c>
    </row>
    <row r="21" spans="1:10" ht="13.5">
      <c r="A21" s="6">
        <v>2010033118</v>
      </c>
      <c r="B21" s="2" t="s">
        <v>16</v>
      </c>
      <c r="C21" s="15">
        <f>'德育成绩'!AI19</f>
        <v>101.05600000000001</v>
      </c>
      <c r="D21" s="23">
        <v>74.7137</v>
      </c>
      <c r="E21" s="17">
        <f>'体育成绩'!I19</f>
        <v>86.9</v>
      </c>
      <c r="F21" s="29">
        <f>'智育成绩'!C19/16</f>
        <v>0.375</v>
      </c>
      <c r="G21" s="24">
        <f t="shared" si="0"/>
        <v>81.20079000000001</v>
      </c>
      <c r="H21" s="18">
        <v>19</v>
      </c>
      <c r="I21" s="19" t="s">
        <v>153</v>
      </c>
      <c r="J21" s="2" t="s">
        <v>136</v>
      </c>
    </row>
    <row r="22" spans="1:10" ht="13.5">
      <c r="A22" s="5">
        <v>2010033103</v>
      </c>
      <c r="B22" s="2" t="s">
        <v>1</v>
      </c>
      <c r="C22" s="15">
        <f>'德育成绩'!AI5</f>
        <v>98.58800000000001</v>
      </c>
      <c r="D22" s="23">
        <v>74.5293</v>
      </c>
      <c r="E22" s="17">
        <f>'体育成绩'!I5</f>
        <v>85.1</v>
      </c>
      <c r="F22" s="29">
        <f>'智育成绩'!C5/16</f>
        <v>0.375</v>
      </c>
      <c r="G22" s="24">
        <f t="shared" si="0"/>
        <v>80.39811000000002</v>
      </c>
      <c r="H22" s="18">
        <v>20</v>
      </c>
      <c r="I22" s="19" t="s">
        <v>153</v>
      </c>
      <c r="J22" s="2" t="s">
        <v>135</v>
      </c>
    </row>
    <row r="23" spans="1:10" ht="13.5">
      <c r="A23" s="6">
        <v>2010033122</v>
      </c>
      <c r="B23" s="2" t="s">
        <v>18</v>
      </c>
      <c r="C23" s="15">
        <f>'德育成绩'!AI21</f>
        <v>98.89599999999999</v>
      </c>
      <c r="D23" s="23">
        <v>72.7649</v>
      </c>
      <c r="E23" s="17">
        <f>'体育成绩'!I21</f>
        <v>87.1</v>
      </c>
      <c r="F23" s="29">
        <f>'智育成绩'!C21/16</f>
        <v>0.25</v>
      </c>
      <c r="G23" s="24">
        <f t="shared" si="0"/>
        <v>79.42463</v>
      </c>
      <c r="H23" s="18">
        <v>21</v>
      </c>
      <c r="I23" s="19" t="s">
        <v>153</v>
      </c>
      <c r="J23" s="2" t="s">
        <v>135</v>
      </c>
    </row>
    <row r="24" spans="1:10" ht="13.5">
      <c r="A24" s="6">
        <v>2010033102</v>
      </c>
      <c r="B24" s="2" t="s">
        <v>0</v>
      </c>
      <c r="C24" s="15">
        <f>'德育成绩'!AI4</f>
        <v>99.348</v>
      </c>
      <c r="D24" s="23">
        <v>71.8634</v>
      </c>
      <c r="E24" s="17">
        <f>'体育成绩'!I4</f>
        <v>88.4</v>
      </c>
      <c r="F24" s="29">
        <f>'智育成绩'!C4/16</f>
        <v>0.1875</v>
      </c>
      <c r="G24" s="24">
        <f t="shared" si="0"/>
        <v>79.01398</v>
      </c>
      <c r="H24" s="18">
        <v>22</v>
      </c>
      <c r="I24" s="19" t="s">
        <v>153</v>
      </c>
      <c r="J24" s="2">
        <v>3</v>
      </c>
    </row>
    <row r="25" spans="1:10" ht="13.5">
      <c r="A25" s="6">
        <v>2010033120</v>
      </c>
      <c r="B25" s="2" t="s">
        <v>17</v>
      </c>
      <c r="C25" s="15">
        <f>'德育成绩'!AI20</f>
        <v>99.96</v>
      </c>
      <c r="D25" s="23">
        <v>68.6829</v>
      </c>
      <c r="E25" s="17">
        <f>'体育成绩'!I20</f>
        <v>89.9</v>
      </c>
      <c r="F25" s="29">
        <f>'智育成绩'!C20/16</f>
        <v>0.3125</v>
      </c>
      <c r="G25" s="24">
        <f t="shared" si="0"/>
        <v>77.06003</v>
      </c>
      <c r="H25" s="18">
        <v>23</v>
      </c>
      <c r="I25" s="19" t="s">
        <v>153</v>
      </c>
      <c r="J25" s="2" t="s">
        <v>137</v>
      </c>
    </row>
    <row r="26" spans="1:10" ht="13.5">
      <c r="A26" s="5">
        <v>2010033123</v>
      </c>
      <c r="B26" s="2" t="s">
        <v>19</v>
      </c>
      <c r="C26" s="15">
        <f>'德育成绩'!AI22</f>
        <v>99.21600000000001</v>
      </c>
      <c r="D26" s="23">
        <v>69.7834</v>
      </c>
      <c r="E26" s="17">
        <f>'体育成绩'!I22</f>
        <v>83.6</v>
      </c>
      <c r="F26" s="29">
        <f>'智育成绩'!C22/16</f>
        <v>0.5625</v>
      </c>
      <c r="G26" s="24">
        <f t="shared" si="0"/>
        <v>77.05158</v>
      </c>
      <c r="H26" s="18">
        <v>24</v>
      </c>
      <c r="I26" s="19" t="s">
        <v>153</v>
      </c>
      <c r="J26" s="2" t="s">
        <v>134</v>
      </c>
    </row>
    <row r="27" spans="1:10" ht="13.5">
      <c r="A27" s="6">
        <v>2010033124</v>
      </c>
      <c r="B27" s="2" t="s">
        <v>20</v>
      </c>
      <c r="C27" s="15">
        <f>'德育成绩'!AI23</f>
        <v>92.904</v>
      </c>
      <c r="D27" s="23">
        <v>64.4917</v>
      </c>
      <c r="E27" s="17">
        <f>'体育成绩'!I23</f>
        <v>92</v>
      </c>
      <c r="F27" s="29">
        <f>'智育成绩'!C23/16</f>
        <v>0.1875</v>
      </c>
      <c r="G27" s="24">
        <f t="shared" si="0"/>
        <v>72.92499</v>
      </c>
      <c r="H27" s="18">
        <v>25</v>
      </c>
      <c r="I27" s="19" t="s">
        <v>153</v>
      </c>
      <c r="J27" s="2">
        <v>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1.7109375" style="0" customWidth="1"/>
    <col min="2" max="2" width="10.00390625" style="0" customWidth="1"/>
    <col min="3" max="3" width="10.28125" style="0" customWidth="1"/>
    <col min="4" max="4" width="9.421875" style="0" bestFit="1" customWidth="1"/>
    <col min="5" max="5" width="10.140625" style="0" customWidth="1"/>
    <col min="6" max="6" width="9.00390625" style="0" customWidth="1"/>
    <col min="7" max="7" width="11.7109375" style="0" customWidth="1"/>
    <col min="8" max="8" width="10.140625" style="0" customWidth="1"/>
    <col min="9" max="11" width="9.421875" style="0" bestFit="1" customWidth="1"/>
    <col min="12" max="12" width="12.28125" style="0" customWidth="1"/>
  </cols>
  <sheetData>
    <row r="1" spans="1:5" ht="13.5">
      <c r="A1" s="55" t="s">
        <v>155</v>
      </c>
      <c r="B1" s="56"/>
      <c r="C1" s="56"/>
      <c r="D1" s="56"/>
      <c r="E1" s="57"/>
    </row>
    <row r="2" spans="1:5" ht="13.5">
      <c r="A2" s="1" t="s">
        <v>27</v>
      </c>
      <c r="B2" s="1" t="s">
        <v>28</v>
      </c>
      <c r="C2" s="20" t="s">
        <v>122</v>
      </c>
      <c r="D2" s="29" t="s">
        <v>25</v>
      </c>
      <c r="E2" s="31" t="s">
        <v>156</v>
      </c>
    </row>
    <row r="3" spans="1:5" ht="14.25">
      <c r="A3" s="6">
        <v>2010033101</v>
      </c>
      <c r="B3" s="38" t="s">
        <v>11</v>
      </c>
      <c r="C3" s="25">
        <v>12</v>
      </c>
      <c r="D3" s="48">
        <f>C3/16</f>
        <v>0.75</v>
      </c>
      <c r="E3" s="27">
        <v>81.6101</v>
      </c>
    </row>
    <row r="4" spans="1:5" ht="14.25">
      <c r="A4" s="6">
        <v>2010033102</v>
      </c>
      <c r="B4" s="11" t="s">
        <v>0</v>
      </c>
      <c r="C4" s="26">
        <v>3</v>
      </c>
      <c r="D4" s="48">
        <f aca="true" t="shared" si="0" ref="D4:D27">C4/16</f>
        <v>0.1875</v>
      </c>
      <c r="E4" s="27">
        <v>71.8634</v>
      </c>
    </row>
    <row r="5" spans="1:5" ht="14.25">
      <c r="A5" s="5">
        <v>2010033103</v>
      </c>
      <c r="B5" s="11" t="s">
        <v>1</v>
      </c>
      <c r="C5" s="26">
        <v>6</v>
      </c>
      <c r="D5" s="48">
        <f t="shared" si="0"/>
        <v>0.375</v>
      </c>
      <c r="E5" s="27">
        <v>74.5293</v>
      </c>
    </row>
    <row r="6" spans="1:5" ht="14.25">
      <c r="A6" s="6">
        <v>2010033104</v>
      </c>
      <c r="B6" s="11" t="s">
        <v>2</v>
      </c>
      <c r="C6" s="26">
        <v>14</v>
      </c>
      <c r="D6" s="48">
        <f t="shared" si="0"/>
        <v>0.875</v>
      </c>
      <c r="E6" s="27">
        <v>86.4828</v>
      </c>
    </row>
    <row r="7" spans="1:5" ht="14.25">
      <c r="A7" s="6">
        <v>2010033106</v>
      </c>
      <c r="B7" s="11" t="s">
        <v>3</v>
      </c>
      <c r="C7" s="26">
        <v>11</v>
      </c>
      <c r="D7" s="48">
        <f t="shared" si="0"/>
        <v>0.6875</v>
      </c>
      <c r="E7" s="27">
        <v>85.4233</v>
      </c>
    </row>
    <row r="8" spans="1:5" ht="14.25">
      <c r="A8" s="5">
        <v>2010033107</v>
      </c>
      <c r="B8" s="11" t="s">
        <v>4</v>
      </c>
      <c r="C8" s="26">
        <v>12</v>
      </c>
      <c r="D8" s="48">
        <f t="shared" si="0"/>
        <v>0.75</v>
      </c>
      <c r="E8" s="27">
        <v>86.0883</v>
      </c>
    </row>
    <row r="9" spans="1:5" ht="14.25">
      <c r="A9" s="6">
        <v>2010033108</v>
      </c>
      <c r="B9" s="11" t="s">
        <v>5</v>
      </c>
      <c r="C9" s="26">
        <v>10</v>
      </c>
      <c r="D9" s="48">
        <f t="shared" si="0"/>
        <v>0.625</v>
      </c>
      <c r="E9" s="27">
        <v>82.7473</v>
      </c>
    </row>
    <row r="10" spans="1:5" ht="14.25">
      <c r="A10" s="5">
        <v>2010033109</v>
      </c>
      <c r="B10" s="11" t="s">
        <v>6</v>
      </c>
      <c r="C10" s="26">
        <v>8</v>
      </c>
      <c r="D10" s="48">
        <f t="shared" si="0"/>
        <v>0.5</v>
      </c>
      <c r="E10" s="27">
        <v>83.0846</v>
      </c>
    </row>
    <row r="11" spans="1:5" ht="14.25">
      <c r="A11" s="6">
        <v>2010033110</v>
      </c>
      <c r="B11" s="11" t="s">
        <v>7</v>
      </c>
      <c r="C11" s="26">
        <v>7</v>
      </c>
      <c r="D11" s="48">
        <f t="shared" si="0"/>
        <v>0.4375</v>
      </c>
      <c r="E11" s="27">
        <v>80.0414</v>
      </c>
    </row>
    <row r="12" spans="1:5" ht="14.25">
      <c r="A12" s="5">
        <v>2010033111</v>
      </c>
      <c r="B12" s="11" t="s">
        <v>8</v>
      </c>
      <c r="C12" s="26">
        <v>13</v>
      </c>
      <c r="D12" s="48">
        <f t="shared" si="0"/>
        <v>0.8125</v>
      </c>
      <c r="E12" s="27">
        <v>87.1886</v>
      </c>
    </row>
    <row r="13" spans="1:5" ht="14.25">
      <c r="A13" s="6">
        <v>2010033112</v>
      </c>
      <c r="B13" s="12" t="s">
        <v>12</v>
      </c>
      <c r="C13" s="26">
        <v>12</v>
      </c>
      <c r="D13" s="48">
        <f t="shared" si="0"/>
        <v>0.75</v>
      </c>
      <c r="E13" s="27">
        <v>83.0696</v>
      </c>
    </row>
    <row r="14" spans="1:5" ht="14.25">
      <c r="A14" s="5">
        <v>2010033113</v>
      </c>
      <c r="B14" s="11" t="s">
        <v>9</v>
      </c>
      <c r="C14" s="26">
        <v>8</v>
      </c>
      <c r="D14" s="48">
        <f t="shared" si="0"/>
        <v>0.5</v>
      </c>
      <c r="E14" s="28">
        <v>77.237</v>
      </c>
    </row>
    <row r="15" spans="1:5" ht="14.25">
      <c r="A15" s="6">
        <v>2010033114</v>
      </c>
      <c r="B15" s="11" t="s">
        <v>10</v>
      </c>
      <c r="C15" s="26">
        <v>10</v>
      </c>
      <c r="D15" s="48">
        <f t="shared" si="0"/>
        <v>0.625</v>
      </c>
      <c r="E15" s="27">
        <v>82.1754</v>
      </c>
    </row>
    <row r="16" spans="1:5" ht="14.25">
      <c r="A16" s="5">
        <v>2010033115</v>
      </c>
      <c r="B16" s="11" t="s">
        <v>13</v>
      </c>
      <c r="C16" s="26">
        <v>7</v>
      </c>
      <c r="D16" s="48">
        <f t="shared" si="0"/>
        <v>0.4375</v>
      </c>
      <c r="E16" s="27">
        <v>76.8219</v>
      </c>
    </row>
    <row r="17" spans="1:5" ht="14.25">
      <c r="A17" s="6">
        <v>2010033116</v>
      </c>
      <c r="B17" s="11" t="s">
        <v>14</v>
      </c>
      <c r="C17" s="26">
        <v>8</v>
      </c>
      <c r="D17" s="48">
        <f t="shared" si="0"/>
        <v>0.5</v>
      </c>
      <c r="E17" s="28">
        <v>78.408</v>
      </c>
    </row>
    <row r="18" spans="1:5" ht="14.25">
      <c r="A18" s="6">
        <v>2010033117</v>
      </c>
      <c r="B18" s="12" t="s">
        <v>15</v>
      </c>
      <c r="C18" s="26">
        <v>14</v>
      </c>
      <c r="D18" s="48">
        <f t="shared" si="0"/>
        <v>0.875</v>
      </c>
      <c r="E18" s="27">
        <v>87.6704</v>
      </c>
    </row>
    <row r="19" spans="1:5" ht="14.25">
      <c r="A19" s="6">
        <v>2010033118</v>
      </c>
      <c r="B19" s="11" t="s">
        <v>16</v>
      </c>
      <c r="C19" s="26">
        <v>6</v>
      </c>
      <c r="D19" s="48">
        <f t="shared" si="0"/>
        <v>0.375</v>
      </c>
      <c r="E19" s="27">
        <v>74.7137</v>
      </c>
    </row>
    <row r="20" spans="1:5" ht="14.25">
      <c r="A20" s="6">
        <v>2010033120</v>
      </c>
      <c r="B20" s="11" t="s">
        <v>17</v>
      </c>
      <c r="C20" s="26">
        <v>5</v>
      </c>
      <c r="D20" s="48">
        <f t="shared" si="0"/>
        <v>0.3125</v>
      </c>
      <c r="E20" s="27">
        <v>68.6829</v>
      </c>
    </row>
    <row r="21" spans="1:5" ht="14.25">
      <c r="A21" s="6">
        <v>2010033122</v>
      </c>
      <c r="B21" s="11" t="s">
        <v>18</v>
      </c>
      <c r="C21" s="26">
        <v>4</v>
      </c>
      <c r="D21" s="48">
        <f t="shared" si="0"/>
        <v>0.25</v>
      </c>
      <c r="E21" s="27">
        <v>72.7649</v>
      </c>
    </row>
    <row r="22" spans="1:5" ht="14.25">
      <c r="A22" s="5">
        <v>2010033123</v>
      </c>
      <c r="B22" s="11" t="s">
        <v>19</v>
      </c>
      <c r="C22" s="26">
        <v>9</v>
      </c>
      <c r="D22" s="48">
        <f t="shared" si="0"/>
        <v>0.5625</v>
      </c>
      <c r="E22" s="27">
        <v>69.7834</v>
      </c>
    </row>
    <row r="23" spans="1:5" ht="14.25">
      <c r="A23" s="6">
        <v>2010033124</v>
      </c>
      <c r="B23" s="11" t="s">
        <v>20</v>
      </c>
      <c r="C23" s="26">
        <v>3</v>
      </c>
      <c r="D23" s="48">
        <f t="shared" si="0"/>
        <v>0.1875</v>
      </c>
      <c r="E23" s="27">
        <v>64.4917</v>
      </c>
    </row>
    <row r="24" spans="1:5" ht="14.25">
      <c r="A24" s="6">
        <v>2010033126</v>
      </c>
      <c r="B24" s="11" t="s">
        <v>21</v>
      </c>
      <c r="C24" s="26">
        <v>8</v>
      </c>
      <c r="D24" s="48">
        <f t="shared" si="0"/>
        <v>0.5</v>
      </c>
      <c r="E24" s="27">
        <v>81.9677</v>
      </c>
    </row>
    <row r="25" spans="1:5" ht="14.25">
      <c r="A25" s="5">
        <v>2010033127</v>
      </c>
      <c r="B25" s="11" t="s">
        <v>22</v>
      </c>
      <c r="C25" s="26">
        <v>4</v>
      </c>
      <c r="D25" s="48">
        <f t="shared" si="0"/>
        <v>0.25</v>
      </c>
      <c r="E25" s="27">
        <v>76.9033</v>
      </c>
    </row>
    <row r="26" spans="1:5" ht="14.25">
      <c r="A26" s="6">
        <v>2010033128</v>
      </c>
      <c r="B26" s="11" t="s">
        <v>23</v>
      </c>
      <c r="C26" s="26">
        <v>11</v>
      </c>
      <c r="D26" s="48">
        <f t="shared" si="0"/>
        <v>0.6875</v>
      </c>
      <c r="E26" s="27">
        <v>82.5619</v>
      </c>
    </row>
    <row r="27" spans="1:5" ht="14.25">
      <c r="A27" s="5">
        <v>2010033129</v>
      </c>
      <c r="B27" s="11" t="s">
        <v>24</v>
      </c>
      <c r="C27" s="26">
        <v>8</v>
      </c>
      <c r="D27" s="48">
        <f t="shared" si="0"/>
        <v>0.5</v>
      </c>
      <c r="E27" s="27">
        <v>81.1689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2.8515625" style="0" customWidth="1"/>
    <col min="2" max="2" width="9.00390625" style="0" customWidth="1"/>
    <col min="3" max="3" width="7.28125" style="0" customWidth="1"/>
    <col min="4" max="4" width="4.140625" style="0" customWidth="1"/>
    <col min="5" max="5" width="17.7109375" style="0" customWidth="1"/>
    <col min="6" max="6" width="4.140625" style="0" customWidth="1"/>
    <col min="7" max="7" width="16.8515625" style="0" customWidth="1"/>
    <col min="8" max="8" width="4.00390625" style="0" customWidth="1"/>
    <col min="9" max="9" width="17.28125" style="0" customWidth="1"/>
    <col min="10" max="10" width="3.57421875" style="0" customWidth="1"/>
    <col min="11" max="11" width="16.421875" style="0" customWidth="1"/>
    <col min="12" max="12" width="3.7109375" style="0" customWidth="1"/>
    <col min="13" max="13" width="12.00390625" style="0" customWidth="1"/>
  </cols>
  <sheetData>
    <row r="1" spans="1:13" ht="14.25">
      <c r="A1" s="58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3.5">
      <c r="A2" s="32" t="s">
        <v>27</v>
      </c>
      <c r="B2" s="32" t="s">
        <v>28</v>
      </c>
      <c r="C2" s="49" t="s">
        <v>29</v>
      </c>
      <c r="D2" s="49" t="s">
        <v>30</v>
      </c>
      <c r="E2" s="49" t="s">
        <v>31</v>
      </c>
      <c r="F2" s="49" t="s">
        <v>30</v>
      </c>
      <c r="G2" s="49" t="s">
        <v>31</v>
      </c>
      <c r="H2" s="49" t="s">
        <v>30</v>
      </c>
      <c r="I2" s="49" t="s">
        <v>31</v>
      </c>
      <c r="J2" s="49" t="s">
        <v>30</v>
      </c>
      <c r="K2" s="49" t="s">
        <v>31</v>
      </c>
      <c r="L2" s="49" t="s">
        <v>30</v>
      </c>
      <c r="M2" s="49" t="s">
        <v>31</v>
      </c>
    </row>
    <row r="3" spans="1:13" ht="13.5">
      <c r="A3" s="5">
        <v>2010033101</v>
      </c>
      <c r="B3" s="38" t="s">
        <v>32</v>
      </c>
      <c r="C3" s="33">
        <f>D3+F3*0.2</f>
        <v>6.24</v>
      </c>
      <c r="D3" s="51">
        <f>4*1.3</f>
        <v>5.2</v>
      </c>
      <c r="E3" s="34" t="s">
        <v>33</v>
      </c>
      <c r="F3" s="51">
        <v>5.2</v>
      </c>
      <c r="G3" s="34" t="s">
        <v>34</v>
      </c>
      <c r="H3" s="33">
        <v>3.9</v>
      </c>
      <c r="I3" s="34" t="s">
        <v>35</v>
      </c>
      <c r="J3" s="33"/>
      <c r="K3" s="34"/>
      <c r="L3" s="33"/>
      <c r="M3" s="33"/>
    </row>
    <row r="4" spans="1:11" ht="13.5">
      <c r="A4" s="6">
        <v>2010033102</v>
      </c>
      <c r="B4" s="2" t="s">
        <v>0</v>
      </c>
      <c r="C4" s="33">
        <f aca="true" t="shared" si="0" ref="C4:C27">D4+F4*0.2</f>
        <v>6.78</v>
      </c>
      <c r="D4" s="52">
        <v>6</v>
      </c>
      <c r="E4" s="35" t="s">
        <v>37</v>
      </c>
      <c r="F4" s="52">
        <v>3.9</v>
      </c>
      <c r="G4" s="35" t="s">
        <v>36</v>
      </c>
      <c r="H4" s="18">
        <v>3</v>
      </c>
      <c r="I4" s="35" t="s">
        <v>38</v>
      </c>
      <c r="J4" s="18">
        <v>2</v>
      </c>
      <c r="K4" s="35" t="s">
        <v>39</v>
      </c>
    </row>
    <row r="5" spans="1:13" ht="13.5">
      <c r="A5" s="5">
        <v>2010033103</v>
      </c>
      <c r="B5" s="2" t="s">
        <v>1</v>
      </c>
      <c r="C5" s="33">
        <f t="shared" si="0"/>
        <v>4.42</v>
      </c>
      <c r="D5" s="52">
        <v>3.9</v>
      </c>
      <c r="E5" s="35" t="s">
        <v>41</v>
      </c>
      <c r="F5" s="52">
        <v>2.6</v>
      </c>
      <c r="G5" s="35" t="s">
        <v>40</v>
      </c>
      <c r="J5" s="18"/>
      <c r="K5" s="35"/>
      <c r="L5" s="35"/>
      <c r="M5" s="35"/>
    </row>
    <row r="6" spans="1:13" ht="13.5">
      <c r="A6" s="6">
        <v>2010033104</v>
      </c>
      <c r="B6" s="2" t="s">
        <v>2</v>
      </c>
      <c r="C6" s="33">
        <f t="shared" si="0"/>
        <v>7.04</v>
      </c>
      <c r="D6" s="52">
        <v>6</v>
      </c>
      <c r="E6" s="35" t="s">
        <v>42</v>
      </c>
      <c r="F6" s="52">
        <v>5.2</v>
      </c>
      <c r="G6" s="35" t="s">
        <v>45</v>
      </c>
      <c r="H6" s="18">
        <v>5</v>
      </c>
      <c r="I6" s="35" t="s">
        <v>43</v>
      </c>
      <c r="J6" s="18">
        <v>3</v>
      </c>
      <c r="K6" s="35" t="s">
        <v>44</v>
      </c>
      <c r="L6" s="23"/>
      <c r="M6" s="23"/>
    </row>
    <row r="7" spans="1:13" ht="13.5">
      <c r="A7" s="6">
        <v>2010033106</v>
      </c>
      <c r="B7" s="2" t="s">
        <v>3</v>
      </c>
      <c r="C7" s="33">
        <f t="shared" si="0"/>
        <v>3.9</v>
      </c>
      <c r="D7" s="52">
        <v>3.9</v>
      </c>
      <c r="E7" s="35" t="s">
        <v>46</v>
      </c>
      <c r="F7" s="18"/>
      <c r="G7" s="35"/>
      <c r="H7" s="18"/>
      <c r="I7" s="35"/>
      <c r="J7" s="18"/>
      <c r="K7" s="35"/>
      <c r="L7" s="35"/>
      <c r="M7" s="35"/>
    </row>
    <row r="8" spans="1:13" ht="13.5">
      <c r="A8" s="5">
        <v>2010033107</v>
      </c>
      <c r="B8" s="2" t="s">
        <v>4</v>
      </c>
      <c r="C8" s="33">
        <f t="shared" si="0"/>
        <v>4.9399999999999995</v>
      </c>
      <c r="D8" s="52">
        <v>3.9</v>
      </c>
      <c r="E8" s="35" t="s">
        <v>124</v>
      </c>
      <c r="F8" s="52">
        <v>5.2</v>
      </c>
      <c r="G8" s="35" t="s">
        <v>123</v>
      </c>
      <c r="H8" s="18">
        <v>3.9</v>
      </c>
      <c r="I8" s="35" t="s">
        <v>48</v>
      </c>
      <c r="J8" s="18"/>
      <c r="K8" s="35"/>
      <c r="L8" s="23"/>
      <c r="M8" s="23"/>
    </row>
    <row r="9" spans="1:13" ht="13.5">
      <c r="A9" s="6">
        <v>2010033108</v>
      </c>
      <c r="B9" s="2" t="s">
        <v>5</v>
      </c>
      <c r="C9" s="33">
        <f t="shared" si="0"/>
        <v>7.2</v>
      </c>
      <c r="D9" s="52">
        <v>6</v>
      </c>
      <c r="E9" s="35" t="s">
        <v>49</v>
      </c>
      <c r="F9" s="52">
        <v>6</v>
      </c>
      <c r="G9" s="35" t="s">
        <v>50</v>
      </c>
      <c r="H9" s="18">
        <v>3.9</v>
      </c>
      <c r="I9" s="35" t="s">
        <v>47</v>
      </c>
      <c r="J9" s="18"/>
      <c r="K9" s="35"/>
      <c r="L9" s="35"/>
      <c r="M9" s="35"/>
    </row>
    <row r="10" spans="1:13" ht="13.5">
      <c r="A10" s="5">
        <v>2010033109</v>
      </c>
      <c r="B10" s="2" t="s">
        <v>6</v>
      </c>
      <c r="C10" s="33">
        <f t="shared" si="0"/>
        <v>6.4</v>
      </c>
      <c r="D10" s="52">
        <v>5.2</v>
      </c>
      <c r="E10" s="35" t="s">
        <v>52</v>
      </c>
      <c r="F10" s="52">
        <v>6</v>
      </c>
      <c r="G10" s="35" t="s">
        <v>53</v>
      </c>
      <c r="H10" s="43">
        <v>2</v>
      </c>
      <c r="I10" s="35" t="s">
        <v>51</v>
      </c>
      <c r="J10" s="18"/>
      <c r="K10" s="35"/>
      <c r="L10" s="23"/>
      <c r="M10" s="23"/>
    </row>
    <row r="11" spans="1:13" ht="13.5">
      <c r="A11" s="6">
        <v>2010033110</v>
      </c>
      <c r="B11" s="2" t="s">
        <v>7</v>
      </c>
      <c r="C11" s="33">
        <f t="shared" si="0"/>
        <v>5.6000000000000005</v>
      </c>
      <c r="D11" s="52">
        <v>5.2</v>
      </c>
      <c r="E11" s="35" t="s">
        <v>55</v>
      </c>
      <c r="F11" s="52">
        <v>2</v>
      </c>
      <c r="G11" s="35" t="s">
        <v>54</v>
      </c>
      <c r="H11" s="18"/>
      <c r="I11" s="35"/>
      <c r="J11" s="18"/>
      <c r="K11" s="35"/>
      <c r="L11" s="23"/>
      <c r="M11" s="23"/>
    </row>
    <row r="12" spans="1:13" ht="13.5">
      <c r="A12" s="5">
        <v>2010033111</v>
      </c>
      <c r="B12" s="8" t="s">
        <v>8</v>
      </c>
      <c r="C12" s="33">
        <f t="shared" si="0"/>
        <v>5.2</v>
      </c>
      <c r="D12" s="52">
        <v>5.2</v>
      </c>
      <c r="E12" s="35" t="s">
        <v>56</v>
      </c>
      <c r="F12" s="18"/>
      <c r="G12" s="36"/>
      <c r="H12" s="18"/>
      <c r="I12" s="35"/>
      <c r="J12" s="18"/>
      <c r="K12" s="35"/>
      <c r="L12" s="23"/>
      <c r="M12" s="23"/>
    </row>
    <row r="13" spans="1:13" ht="13.5">
      <c r="A13" s="5">
        <v>2010033112</v>
      </c>
      <c r="B13" s="50" t="s">
        <v>147</v>
      </c>
      <c r="C13" s="33">
        <f t="shared" si="0"/>
        <v>5.98</v>
      </c>
      <c r="D13" s="52">
        <v>5.2</v>
      </c>
      <c r="E13" s="35" t="s">
        <v>59</v>
      </c>
      <c r="F13" s="52">
        <v>3.9</v>
      </c>
      <c r="G13" s="35" t="s">
        <v>58</v>
      </c>
      <c r="J13" s="18"/>
      <c r="K13" s="35"/>
      <c r="L13" s="23"/>
      <c r="M13" s="23"/>
    </row>
    <row r="14" spans="1:13" ht="13.5">
      <c r="A14" s="5">
        <v>2010033113</v>
      </c>
      <c r="B14" s="2" t="s">
        <v>9</v>
      </c>
      <c r="C14" s="33">
        <f t="shared" si="0"/>
        <v>5.98</v>
      </c>
      <c r="D14" s="52">
        <v>5.2</v>
      </c>
      <c r="E14" s="35" t="s">
        <v>59</v>
      </c>
      <c r="F14" s="52">
        <v>3.9</v>
      </c>
      <c r="G14" s="35" t="s">
        <v>60</v>
      </c>
      <c r="J14" s="18"/>
      <c r="K14" s="35"/>
      <c r="L14" s="35"/>
      <c r="M14" s="35"/>
    </row>
    <row r="15" spans="1:13" ht="13.5">
      <c r="A15" s="6">
        <v>2010033114</v>
      </c>
      <c r="B15" s="8" t="s">
        <v>10</v>
      </c>
      <c r="C15" s="33">
        <f t="shared" si="0"/>
        <v>4</v>
      </c>
      <c r="D15" s="52">
        <v>4</v>
      </c>
      <c r="E15" s="35" t="s">
        <v>139</v>
      </c>
      <c r="F15" s="18"/>
      <c r="G15" s="35"/>
      <c r="H15" s="18"/>
      <c r="I15" s="35"/>
      <c r="J15" s="18"/>
      <c r="K15" s="35"/>
      <c r="L15" s="35"/>
      <c r="M15" s="35"/>
    </row>
    <row r="16" spans="1:13" ht="13.5">
      <c r="A16" s="5">
        <v>2010033115</v>
      </c>
      <c r="B16" s="8" t="s">
        <v>13</v>
      </c>
      <c r="C16" s="33">
        <f t="shared" si="0"/>
        <v>7.04</v>
      </c>
      <c r="D16" s="52">
        <v>6</v>
      </c>
      <c r="E16" s="35" t="s">
        <v>62</v>
      </c>
      <c r="F16" s="52">
        <v>5.2</v>
      </c>
      <c r="G16" s="35" t="s">
        <v>63</v>
      </c>
      <c r="H16" s="18">
        <v>2</v>
      </c>
      <c r="I16" s="35" t="s">
        <v>64</v>
      </c>
      <c r="J16" s="18"/>
      <c r="K16" s="35"/>
      <c r="L16" s="23"/>
      <c r="M16" s="54"/>
    </row>
    <row r="17" spans="1:13" ht="13.5">
      <c r="A17" s="6">
        <v>2010033116</v>
      </c>
      <c r="B17" s="8" t="s">
        <v>14</v>
      </c>
      <c r="C17" s="33">
        <f t="shared" si="0"/>
        <v>6.2</v>
      </c>
      <c r="D17" s="52">
        <v>5.2</v>
      </c>
      <c r="E17" s="35" t="s">
        <v>65</v>
      </c>
      <c r="F17" s="52">
        <v>5</v>
      </c>
      <c r="G17" s="35" t="s">
        <v>61</v>
      </c>
      <c r="H17" s="43">
        <v>4</v>
      </c>
      <c r="I17" s="35" t="s">
        <v>50</v>
      </c>
      <c r="J17" s="18">
        <v>4</v>
      </c>
      <c r="K17" s="35" t="s">
        <v>66</v>
      </c>
      <c r="L17" s="18">
        <v>2</v>
      </c>
      <c r="M17" s="35" t="s">
        <v>67</v>
      </c>
    </row>
    <row r="18" spans="1:13" s="14" customFormat="1" ht="13.5">
      <c r="A18" s="5">
        <v>2010033117</v>
      </c>
      <c r="B18" s="50" t="s">
        <v>148</v>
      </c>
      <c r="C18" s="33">
        <f t="shared" si="0"/>
        <v>0</v>
      </c>
      <c r="D18" s="53"/>
      <c r="E18" s="36"/>
      <c r="H18" s="53"/>
      <c r="I18" s="36"/>
      <c r="J18" s="53"/>
      <c r="K18" s="36"/>
      <c r="L18" s="36"/>
      <c r="M18" s="36"/>
    </row>
    <row r="19" spans="1:13" ht="13.5">
      <c r="A19" s="6">
        <v>2010033118</v>
      </c>
      <c r="B19" s="2" t="s">
        <v>16</v>
      </c>
      <c r="C19" s="33">
        <f t="shared" si="0"/>
        <v>7</v>
      </c>
      <c r="D19" s="52">
        <v>6</v>
      </c>
      <c r="E19" s="35" t="s">
        <v>50</v>
      </c>
      <c r="F19" s="52">
        <v>5</v>
      </c>
      <c r="G19" s="35" t="s">
        <v>69</v>
      </c>
      <c r="H19" s="18">
        <v>3</v>
      </c>
      <c r="I19" s="35" t="s">
        <v>70</v>
      </c>
      <c r="J19" s="18">
        <v>2.6</v>
      </c>
      <c r="K19" s="35" t="s">
        <v>47</v>
      </c>
      <c r="L19" s="18">
        <v>2</v>
      </c>
      <c r="M19" s="35" t="s">
        <v>78</v>
      </c>
    </row>
    <row r="20" spans="1:13" ht="13.5">
      <c r="A20" s="6">
        <v>2010033120</v>
      </c>
      <c r="B20" s="2" t="s">
        <v>17</v>
      </c>
      <c r="C20" s="33">
        <f t="shared" si="0"/>
        <v>7.2</v>
      </c>
      <c r="D20" s="52">
        <v>6</v>
      </c>
      <c r="E20" s="35" t="s">
        <v>71</v>
      </c>
      <c r="F20" s="52">
        <v>6</v>
      </c>
      <c r="G20" s="35" t="s">
        <v>50</v>
      </c>
      <c r="H20" s="18">
        <v>3.9</v>
      </c>
      <c r="I20" s="35" t="s">
        <v>35</v>
      </c>
      <c r="J20" s="18">
        <v>2</v>
      </c>
      <c r="K20" s="35" t="s">
        <v>72</v>
      </c>
      <c r="L20" s="23"/>
      <c r="M20" s="54"/>
    </row>
    <row r="21" spans="1:13" ht="13.5">
      <c r="A21" s="6">
        <v>2010033122</v>
      </c>
      <c r="B21" s="2" t="s">
        <v>18</v>
      </c>
      <c r="C21" s="33">
        <f t="shared" si="0"/>
        <v>5.720000000000001</v>
      </c>
      <c r="D21" s="52">
        <v>5.2</v>
      </c>
      <c r="E21" s="35" t="s">
        <v>77</v>
      </c>
      <c r="F21" s="52">
        <v>2.6</v>
      </c>
      <c r="G21" s="35" t="s">
        <v>140</v>
      </c>
      <c r="H21" s="18"/>
      <c r="I21" s="35"/>
      <c r="J21" s="18"/>
      <c r="K21" s="35"/>
      <c r="L21" s="35"/>
      <c r="M21" s="35"/>
    </row>
    <row r="22" spans="1:13" ht="13.5">
      <c r="A22" s="5">
        <v>2010033123</v>
      </c>
      <c r="B22" s="2" t="s">
        <v>19</v>
      </c>
      <c r="C22" s="33">
        <f t="shared" si="0"/>
        <v>7</v>
      </c>
      <c r="D22" s="52">
        <v>6</v>
      </c>
      <c r="E22" s="35" t="s">
        <v>71</v>
      </c>
      <c r="F22" s="52">
        <v>5</v>
      </c>
      <c r="G22" s="35" t="s">
        <v>73</v>
      </c>
      <c r="H22" s="18">
        <v>3</v>
      </c>
      <c r="I22" s="35" t="s">
        <v>74</v>
      </c>
      <c r="J22" s="18">
        <v>4</v>
      </c>
      <c r="K22" s="35" t="s">
        <v>69</v>
      </c>
      <c r="L22" s="23"/>
      <c r="M22" s="23"/>
    </row>
    <row r="23" spans="1:13" ht="13.5">
      <c r="A23" s="6">
        <v>2010033124</v>
      </c>
      <c r="B23" s="2" t="s">
        <v>20</v>
      </c>
      <c r="C23" s="33">
        <f t="shared" si="0"/>
        <v>0</v>
      </c>
      <c r="D23" s="18"/>
      <c r="E23" s="35"/>
      <c r="F23" s="18"/>
      <c r="G23" s="35"/>
      <c r="H23" s="18"/>
      <c r="I23" s="35"/>
      <c r="J23" s="18"/>
      <c r="K23" s="35"/>
      <c r="L23" s="35"/>
      <c r="M23" s="35"/>
    </row>
    <row r="24" spans="1:13" ht="13.5">
      <c r="A24" s="6">
        <v>2010033126</v>
      </c>
      <c r="B24" s="2" t="s">
        <v>21</v>
      </c>
      <c r="C24" s="33">
        <f t="shared" si="0"/>
        <v>3.9</v>
      </c>
      <c r="D24" s="52">
        <v>3.9</v>
      </c>
      <c r="E24" s="35" t="s">
        <v>52</v>
      </c>
      <c r="F24" s="18"/>
      <c r="G24" s="35"/>
      <c r="H24" s="18"/>
      <c r="I24" s="35"/>
      <c r="J24" s="18"/>
      <c r="K24" s="35"/>
      <c r="L24" s="35"/>
      <c r="M24" s="35"/>
    </row>
    <row r="25" spans="1:13" ht="13.5">
      <c r="A25" s="5">
        <v>2010033127</v>
      </c>
      <c r="B25" s="2" t="s">
        <v>22</v>
      </c>
      <c r="C25" s="33">
        <f t="shared" si="0"/>
        <v>0</v>
      </c>
      <c r="D25" s="18"/>
      <c r="E25" s="35"/>
      <c r="F25" s="18"/>
      <c r="G25" s="35"/>
      <c r="H25" s="18"/>
      <c r="I25" s="35"/>
      <c r="J25" s="18"/>
      <c r="K25" s="35"/>
      <c r="L25" s="35"/>
      <c r="M25" s="35"/>
    </row>
    <row r="26" spans="1:13" ht="13.5">
      <c r="A26" s="6">
        <v>2010033128</v>
      </c>
      <c r="B26" s="2" t="s">
        <v>23</v>
      </c>
      <c r="C26" s="33">
        <f t="shared" si="0"/>
        <v>7.04</v>
      </c>
      <c r="D26" s="52">
        <v>6</v>
      </c>
      <c r="E26" s="35" t="s">
        <v>75</v>
      </c>
      <c r="F26" s="52">
        <v>5.2</v>
      </c>
      <c r="G26" s="35" t="s">
        <v>41</v>
      </c>
      <c r="H26" s="18">
        <v>2</v>
      </c>
      <c r="I26" s="35" t="s">
        <v>76</v>
      </c>
      <c r="J26" s="18"/>
      <c r="K26" s="35"/>
      <c r="L26" s="35"/>
      <c r="M26" s="35"/>
    </row>
    <row r="27" spans="1:13" ht="13.5">
      <c r="A27" s="5">
        <v>2010033129</v>
      </c>
      <c r="B27" s="2" t="s">
        <v>24</v>
      </c>
      <c r="C27" s="33">
        <f t="shared" si="0"/>
        <v>5.2</v>
      </c>
      <c r="D27" s="52">
        <v>5.2</v>
      </c>
      <c r="E27" s="35" t="s">
        <v>33</v>
      </c>
      <c r="F27" s="18"/>
      <c r="G27" s="35"/>
      <c r="H27" s="18"/>
      <c r="I27" s="35"/>
      <c r="J27" s="18"/>
      <c r="K27" s="35"/>
      <c r="L27" s="35"/>
      <c r="M27" s="35"/>
    </row>
    <row r="31" ht="13.5">
      <c r="B31" s="1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">
      <selection activeCell="K23" sqref="K23"/>
    </sheetView>
  </sheetViews>
  <sheetFormatPr defaultColWidth="9.140625" defaultRowHeight="15"/>
  <cols>
    <col min="1" max="1" width="10.57421875" style="0" customWidth="1"/>
    <col min="2" max="2" width="13.7109375" style="0" customWidth="1"/>
    <col min="8" max="8" width="7.57421875" style="0" customWidth="1"/>
    <col min="9" max="9" width="11.00390625" style="0" customWidth="1"/>
  </cols>
  <sheetData>
    <row r="1" spans="1:9" ht="13.5">
      <c r="A1" s="60" t="s">
        <v>149</v>
      </c>
      <c r="B1" s="60"/>
      <c r="C1" s="60"/>
      <c r="D1" s="60"/>
      <c r="E1" s="60"/>
      <c r="F1" s="60"/>
      <c r="G1" s="60"/>
      <c r="H1" s="60"/>
      <c r="I1" s="60"/>
    </row>
    <row r="2" spans="1:9" ht="13.5">
      <c r="A2" s="6" t="s">
        <v>27</v>
      </c>
      <c r="B2" s="6" t="s">
        <v>28</v>
      </c>
      <c r="C2" s="37" t="s">
        <v>120</v>
      </c>
      <c r="D2" s="6" t="s">
        <v>121</v>
      </c>
      <c r="E2" s="38" t="s">
        <v>79</v>
      </c>
      <c r="F2" s="38" t="s">
        <v>150</v>
      </c>
      <c r="G2" s="38" t="s">
        <v>151</v>
      </c>
      <c r="H2" s="38" t="s">
        <v>80</v>
      </c>
      <c r="I2" s="38" t="s">
        <v>81</v>
      </c>
    </row>
    <row r="3" spans="1:9" ht="13.5">
      <c r="A3" s="5">
        <v>2010033101</v>
      </c>
      <c r="B3" s="6" t="s">
        <v>32</v>
      </c>
      <c r="C3" s="8"/>
      <c r="D3" s="8"/>
      <c r="E3" s="39">
        <v>85.5</v>
      </c>
      <c r="F3" s="39">
        <v>95</v>
      </c>
      <c r="G3" s="39"/>
      <c r="H3" s="38">
        <v>0</v>
      </c>
      <c r="I3" s="40">
        <f>E3*0.6+(F3+G3)*0.4+H3</f>
        <v>89.3</v>
      </c>
    </row>
    <row r="4" spans="1:9" ht="13.5">
      <c r="A4" s="6">
        <v>2010033102</v>
      </c>
      <c r="B4" s="2" t="s">
        <v>0</v>
      </c>
      <c r="C4" s="2" t="s">
        <v>82</v>
      </c>
      <c r="D4" s="2" t="s">
        <v>83</v>
      </c>
      <c r="E4" s="41">
        <f>0.5*(C4+D4)</f>
        <v>84</v>
      </c>
      <c r="F4" s="39">
        <v>95</v>
      </c>
      <c r="G4" s="41"/>
      <c r="H4" s="38">
        <v>0</v>
      </c>
      <c r="I4" s="40">
        <f aca="true" t="shared" si="0" ref="I4:I27">E4*0.6+(F4+G4)*0.4+H4</f>
        <v>88.4</v>
      </c>
    </row>
    <row r="5" spans="1:9" ht="13.5">
      <c r="A5" s="5">
        <v>2010033103</v>
      </c>
      <c r="B5" s="2" t="s">
        <v>1</v>
      </c>
      <c r="C5" s="2" t="s">
        <v>84</v>
      </c>
      <c r="D5" s="2" t="s">
        <v>85</v>
      </c>
      <c r="E5" s="41">
        <f aca="true" t="shared" si="1" ref="E5:E12">0.5*(C5+D5)</f>
        <v>78.5</v>
      </c>
      <c r="F5" s="39">
        <v>95</v>
      </c>
      <c r="G5" s="41"/>
      <c r="H5" s="38">
        <v>0</v>
      </c>
      <c r="I5" s="40">
        <f t="shared" si="0"/>
        <v>85.1</v>
      </c>
    </row>
    <row r="6" spans="1:9" ht="13.5">
      <c r="A6" s="6">
        <v>2010033104</v>
      </c>
      <c r="B6" s="2" t="s">
        <v>2</v>
      </c>
      <c r="C6" s="2" t="s">
        <v>85</v>
      </c>
      <c r="D6" s="2" t="s">
        <v>86</v>
      </c>
      <c r="E6" s="41">
        <f t="shared" si="1"/>
        <v>79.5</v>
      </c>
      <c r="F6" s="39">
        <v>95</v>
      </c>
      <c r="G6" s="42">
        <v>-2</v>
      </c>
      <c r="H6" s="18">
        <v>4</v>
      </c>
      <c r="I6" s="40">
        <f t="shared" si="0"/>
        <v>88.9</v>
      </c>
    </row>
    <row r="7" spans="1:9" ht="13.5">
      <c r="A7" s="6">
        <v>2010033106</v>
      </c>
      <c r="B7" s="2" t="s">
        <v>3</v>
      </c>
      <c r="C7" s="2" t="s">
        <v>87</v>
      </c>
      <c r="D7" s="2" t="s">
        <v>88</v>
      </c>
      <c r="E7" s="41">
        <f t="shared" si="1"/>
        <v>87.5</v>
      </c>
      <c r="F7" s="39">
        <v>95</v>
      </c>
      <c r="G7" s="41"/>
      <c r="H7" s="18">
        <v>0</v>
      </c>
      <c r="I7" s="40">
        <f t="shared" si="0"/>
        <v>90.5</v>
      </c>
    </row>
    <row r="8" spans="1:9" ht="13.5">
      <c r="A8" s="5">
        <v>2010033107</v>
      </c>
      <c r="B8" s="2" t="s">
        <v>4</v>
      </c>
      <c r="C8" s="2" t="s">
        <v>89</v>
      </c>
      <c r="D8" s="2" t="s">
        <v>87</v>
      </c>
      <c r="E8" s="41">
        <f t="shared" si="1"/>
        <v>82</v>
      </c>
      <c r="F8" s="39">
        <v>95</v>
      </c>
      <c r="G8" s="42"/>
      <c r="H8" s="18">
        <v>0</v>
      </c>
      <c r="I8" s="40">
        <f t="shared" si="0"/>
        <v>87.19999999999999</v>
      </c>
    </row>
    <row r="9" spans="1:9" ht="13.5">
      <c r="A9" s="6">
        <v>2010033108</v>
      </c>
      <c r="B9" s="2" t="s">
        <v>5</v>
      </c>
      <c r="C9" s="2" t="s">
        <v>90</v>
      </c>
      <c r="D9" s="2" t="s">
        <v>91</v>
      </c>
      <c r="E9" s="41">
        <f t="shared" si="1"/>
        <v>90.5</v>
      </c>
      <c r="F9" s="39">
        <v>95</v>
      </c>
      <c r="G9" s="41"/>
      <c r="H9" s="18">
        <v>0</v>
      </c>
      <c r="I9" s="40">
        <f t="shared" si="0"/>
        <v>92.3</v>
      </c>
    </row>
    <row r="10" spans="1:9" ht="13.5">
      <c r="A10" s="5">
        <v>2010033109</v>
      </c>
      <c r="B10" s="2" t="s">
        <v>6</v>
      </c>
      <c r="C10" s="2" t="s">
        <v>88</v>
      </c>
      <c r="D10" s="2" t="s">
        <v>87</v>
      </c>
      <c r="E10" s="41">
        <f t="shared" si="1"/>
        <v>87.5</v>
      </c>
      <c r="F10" s="39">
        <v>95</v>
      </c>
      <c r="G10" s="41"/>
      <c r="H10" s="18">
        <v>0</v>
      </c>
      <c r="I10" s="40">
        <f t="shared" si="0"/>
        <v>90.5</v>
      </c>
    </row>
    <row r="11" spans="1:9" ht="13.5">
      <c r="A11" s="6">
        <v>2010033110</v>
      </c>
      <c r="B11" s="2" t="s">
        <v>7</v>
      </c>
      <c r="C11" s="2" t="s">
        <v>92</v>
      </c>
      <c r="D11" s="2" t="s">
        <v>93</v>
      </c>
      <c r="E11" s="41">
        <f t="shared" si="1"/>
        <v>88</v>
      </c>
      <c r="F11" s="39">
        <v>95</v>
      </c>
      <c r="G11" s="42">
        <v>-2</v>
      </c>
      <c r="H11" s="18">
        <v>0</v>
      </c>
      <c r="I11" s="40">
        <f t="shared" si="0"/>
        <v>90</v>
      </c>
    </row>
    <row r="12" spans="1:9" ht="13.5">
      <c r="A12" s="5">
        <v>2010033111</v>
      </c>
      <c r="B12" s="2" t="s">
        <v>8</v>
      </c>
      <c r="C12" s="2" t="s">
        <v>94</v>
      </c>
      <c r="D12" s="2" t="s">
        <v>83</v>
      </c>
      <c r="E12" s="41">
        <f t="shared" si="1"/>
        <v>85</v>
      </c>
      <c r="F12" s="39">
        <v>95</v>
      </c>
      <c r="G12" s="42">
        <v>-2</v>
      </c>
      <c r="H12" s="18">
        <v>0</v>
      </c>
      <c r="I12" s="40">
        <f t="shared" si="0"/>
        <v>88.2</v>
      </c>
    </row>
    <row r="13" spans="1:9" ht="13.5">
      <c r="A13" s="5">
        <v>2010033112</v>
      </c>
      <c r="B13" s="3" t="s">
        <v>57</v>
      </c>
      <c r="C13" s="2"/>
      <c r="D13" s="2"/>
      <c r="E13" s="39">
        <v>81.5</v>
      </c>
      <c r="F13" s="39">
        <v>95</v>
      </c>
      <c r="G13" s="39"/>
      <c r="H13" s="18">
        <v>0</v>
      </c>
      <c r="I13" s="40">
        <f t="shared" si="0"/>
        <v>86.9</v>
      </c>
    </row>
    <row r="14" spans="1:9" ht="13.5">
      <c r="A14" s="6">
        <v>2010033113</v>
      </c>
      <c r="B14" s="2" t="s">
        <v>9</v>
      </c>
      <c r="C14" s="2" t="s">
        <v>95</v>
      </c>
      <c r="D14" s="2" t="s">
        <v>96</v>
      </c>
      <c r="E14" s="39">
        <f>0.5*(C14+D14)</f>
        <v>84.5</v>
      </c>
      <c r="F14" s="39">
        <v>95</v>
      </c>
      <c r="G14" s="39"/>
      <c r="H14" s="18">
        <v>0</v>
      </c>
      <c r="I14" s="40">
        <f t="shared" si="0"/>
        <v>88.69999999999999</v>
      </c>
    </row>
    <row r="15" spans="1:9" ht="13.5">
      <c r="A15" s="5">
        <v>2010033114</v>
      </c>
      <c r="B15" s="2" t="s">
        <v>10</v>
      </c>
      <c r="C15" s="2" t="s">
        <v>97</v>
      </c>
      <c r="D15" s="2" t="s">
        <v>82</v>
      </c>
      <c r="E15" s="39">
        <f>0.5*(C15+D15)</f>
        <v>77.5</v>
      </c>
      <c r="F15" s="39">
        <v>95</v>
      </c>
      <c r="G15" s="39"/>
      <c r="H15" s="18">
        <v>0</v>
      </c>
      <c r="I15" s="40">
        <f t="shared" si="0"/>
        <v>84.5</v>
      </c>
    </row>
    <row r="16" spans="1:9" ht="13.5">
      <c r="A16" s="5">
        <v>2010033115</v>
      </c>
      <c r="B16" s="2" t="s">
        <v>13</v>
      </c>
      <c r="C16" s="2" t="s">
        <v>98</v>
      </c>
      <c r="D16" s="2" t="s">
        <v>94</v>
      </c>
      <c r="E16" s="39">
        <v>70.5</v>
      </c>
      <c r="F16" s="39">
        <v>95</v>
      </c>
      <c r="G16" s="39"/>
      <c r="H16" s="18">
        <v>0</v>
      </c>
      <c r="I16" s="40">
        <f t="shared" si="0"/>
        <v>80.3</v>
      </c>
    </row>
    <row r="17" spans="1:9" ht="13.5">
      <c r="A17" s="6">
        <v>2010033116</v>
      </c>
      <c r="B17" s="2" t="s">
        <v>14</v>
      </c>
      <c r="C17" s="2" t="s">
        <v>95</v>
      </c>
      <c r="D17" s="2" t="s">
        <v>99</v>
      </c>
      <c r="E17" s="41">
        <v>85</v>
      </c>
      <c r="F17" s="39">
        <v>95</v>
      </c>
      <c r="G17" s="41"/>
      <c r="H17" s="18">
        <v>0</v>
      </c>
      <c r="I17" s="40">
        <f t="shared" si="0"/>
        <v>89</v>
      </c>
    </row>
    <row r="18" spans="1:9" ht="13.5">
      <c r="A18" s="5">
        <v>2010033117</v>
      </c>
      <c r="B18" s="3" t="s">
        <v>68</v>
      </c>
      <c r="C18" s="2"/>
      <c r="D18" s="2"/>
      <c r="E18" s="39">
        <v>75.5</v>
      </c>
      <c r="F18" s="39">
        <v>95</v>
      </c>
      <c r="G18" s="39"/>
      <c r="H18" s="18">
        <v>0</v>
      </c>
      <c r="I18" s="40">
        <f t="shared" si="0"/>
        <v>83.3</v>
      </c>
    </row>
    <row r="19" spans="1:9" ht="13.5">
      <c r="A19" s="6">
        <v>2010033118</v>
      </c>
      <c r="B19" s="2" t="s">
        <v>16</v>
      </c>
      <c r="C19" s="2" t="s">
        <v>93</v>
      </c>
      <c r="D19" s="2" t="s">
        <v>100</v>
      </c>
      <c r="E19" s="39">
        <v>81.5</v>
      </c>
      <c r="F19" s="39">
        <v>95</v>
      </c>
      <c r="G19" s="39"/>
      <c r="H19" s="18">
        <v>0</v>
      </c>
      <c r="I19" s="40">
        <f t="shared" si="0"/>
        <v>86.9</v>
      </c>
    </row>
    <row r="20" spans="1:9" ht="13.5">
      <c r="A20" s="6">
        <v>2010033120</v>
      </c>
      <c r="B20" s="2" t="s">
        <v>17</v>
      </c>
      <c r="C20" s="2" t="s">
        <v>88</v>
      </c>
      <c r="D20" s="2" t="s">
        <v>93</v>
      </c>
      <c r="E20" s="39">
        <v>90.5</v>
      </c>
      <c r="F20" s="39">
        <v>95</v>
      </c>
      <c r="G20" s="39">
        <v>-6</v>
      </c>
      <c r="H20" s="18">
        <v>0</v>
      </c>
      <c r="I20" s="40">
        <f t="shared" si="0"/>
        <v>89.9</v>
      </c>
    </row>
    <row r="21" spans="1:9" ht="13.5">
      <c r="A21" s="6">
        <v>2010033122</v>
      </c>
      <c r="B21" s="2" t="s">
        <v>18</v>
      </c>
      <c r="C21" s="2" t="s">
        <v>83</v>
      </c>
      <c r="D21" s="2" t="s">
        <v>89</v>
      </c>
      <c r="E21" s="39">
        <v>84.5</v>
      </c>
      <c r="F21" s="39">
        <v>95</v>
      </c>
      <c r="G21" s="39">
        <v>-4</v>
      </c>
      <c r="H21" s="18">
        <v>0</v>
      </c>
      <c r="I21" s="40">
        <f t="shared" si="0"/>
        <v>87.1</v>
      </c>
    </row>
    <row r="22" spans="1:9" ht="13.5">
      <c r="A22" s="5">
        <v>2010033123</v>
      </c>
      <c r="B22" s="2" t="s">
        <v>19</v>
      </c>
      <c r="C22" s="2" t="s">
        <v>99</v>
      </c>
      <c r="D22" s="2" t="s">
        <v>101</v>
      </c>
      <c r="E22" s="41">
        <v>76</v>
      </c>
      <c r="F22" s="39">
        <v>95</v>
      </c>
      <c r="G22" s="41"/>
      <c r="H22" s="18">
        <v>0</v>
      </c>
      <c r="I22" s="40">
        <f t="shared" si="0"/>
        <v>83.6</v>
      </c>
    </row>
    <row r="23" spans="1:9" ht="13.5">
      <c r="A23" s="6">
        <v>2010033124</v>
      </c>
      <c r="B23" s="2" t="s">
        <v>20</v>
      </c>
      <c r="C23" s="2" t="s">
        <v>92</v>
      </c>
      <c r="D23" s="2" t="s">
        <v>102</v>
      </c>
      <c r="E23" s="41">
        <v>90</v>
      </c>
      <c r="F23" s="39">
        <v>95</v>
      </c>
      <c r="G23" s="41"/>
      <c r="H23" s="18">
        <v>0</v>
      </c>
      <c r="I23" s="40">
        <f t="shared" si="0"/>
        <v>92</v>
      </c>
    </row>
    <row r="24" spans="1:9" ht="13.5">
      <c r="A24" s="6">
        <v>2010033126</v>
      </c>
      <c r="B24" s="2" t="s">
        <v>21</v>
      </c>
      <c r="C24" s="2" t="s">
        <v>103</v>
      </c>
      <c r="D24" s="2" t="s">
        <v>104</v>
      </c>
      <c r="E24" s="39">
        <v>81.5</v>
      </c>
      <c r="F24" s="39">
        <v>95</v>
      </c>
      <c r="G24" s="39"/>
      <c r="H24" s="18">
        <v>0</v>
      </c>
      <c r="I24" s="40">
        <f t="shared" si="0"/>
        <v>86.9</v>
      </c>
    </row>
    <row r="25" spans="1:9" ht="13.5">
      <c r="A25" s="5">
        <v>2010033127</v>
      </c>
      <c r="B25" s="2" t="s">
        <v>22</v>
      </c>
      <c r="C25" s="2" t="s">
        <v>94</v>
      </c>
      <c r="D25" s="2" t="s">
        <v>105</v>
      </c>
      <c r="E25" s="39">
        <v>79.5</v>
      </c>
      <c r="F25" s="39">
        <v>95</v>
      </c>
      <c r="G25" s="39"/>
      <c r="H25" s="18">
        <v>0</v>
      </c>
      <c r="I25" s="40">
        <f t="shared" si="0"/>
        <v>85.69999999999999</v>
      </c>
    </row>
    <row r="26" spans="1:9" ht="13.5">
      <c r="A26" s="6">
        <v>2010033128</v>
      </c>
      <c r="B26" s="2" t="s">
        <v>23</v>
      </c>
      <c r="C26" s="2" t="s">
        <v>96</v>
      </c>
      <c r="D26" s="2" t="s">
        <v>102</v>
      </c>
      <c r="E26" s="41">
        <v>88</v>
      </c>
      <c r="F26" s="39">
        <v>95</v>
      </c>
      <c r="G26" s="41"/>
      <c r="H26" s="18">
        <v>0</v>
      </c>
      <c r="I26" s="40">
        <f t="shared" si="0"/>
        <v>90.8</v>
      </c>
    </row>
    <row r="27" spans="1:9" ht="13.5">
      <c r="A27" s="5">
        <v>2010033129</v>
      </c>
      <c r="B27" s="2" t="s">
        <v>24</v>
      </c>
      <c r="C27" s="2" t="s">
        <v>99</v>
      </c>
      <c r="D27" s="2" t="s">
        <v>99</v>
      </c>
      <c r="E27" s="41">
        <v>83</v>
      </c>
      <c r="F27" s="39">
        <v>95</v>
      </c>
      <c r="G27" s="41"/>
      <c r="H27" s="18">
        <v>0</v>
      </c>
      <c r="I27" s="40">
        <f t="shared" si="0"/>
        <v>87.8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1.00390625" style="0" customWidth="1"/>
    <col min="2" max="2" width="6.8515625" style="0" customWidth="1"/>
    <col min="3" max="3" width="7.28125" style="0" customWidth="1"/>
    <col min="4" max="4" width="5.8515625" style="0" customWidth="1"/>
    <col min="5" max="5" width="12.421875" style="0" customWidth="1"/>
  </cols>
  <sheetData>
    <row r="1" spans="1:5" ht="13.5">
      <c r="A1" s="61" t="s">
        <v>109</v>
      </c>
      <c r="B1" s="61"/>
      <c r="C1" s="61"/>
      <c r="D1" s="61"/>
      <c r="E1" s="61"/>
    </row>
    <row r="2" spans="1:5" ht="13.5">
      <c r="A2" s="1" t="s">
        <v>27</v>
      </c>
      <c r="B2" s="1" t="s">
        <v>28</v>
      </c>
      <c r="C2" s="33" t="s">
        <v>106</v>
      </c>
      <c r="D2" s="43" t="s">
        <v>107</v>
      </c>
      <c r="E2" s="43" t="s">
        <v>31</v>
      </c>
    </row>
    <row r="3" spans="1:5" ht="13.5">
      <c r="A3" s="1">
        <v>2010033104</v>
      </c>
      <c r="B3" s="2" t="s">
        <v>2</v>
      </c>
      <c r="C3" s="18">
        <v>4</v>
      </c>
      <c r="D3" s="18">
        <v>4</v>
      </c>
      <c r="E3" s="35" t="s">
        <v>108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O1">
      <selection activeCell="AI9" sqref="AI9"/>
    </sheetView>
  </sheetViews>
  <sheetFormatPr defaultColWidth="9.140625" defaultRowHeight="15"/>
  <cols>
    <col min="1" max="1" width="11.421875" style="0" customWidth="1"/>
    <col min="2" max="2" width="13.140625" style="0" customWidth="1"/>
    <col min="3" max="3" width="6.00390625" style="0" customWidth="1"/>
    <col min="4" max="4" width="6.421875" style="0" customWidth="1"/>
    <col min="5" max="5" width="11.00390625" style="0" customWidth="1"/>
    <col min="6" max="6" width="4.7109375" style="0" customWidth="1"/>
    <col min="7" max="7" width="4.8515625" style="0" customWidth="1"/>
    <col min="8" max="8" width="4.5742187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5.00390625" style="0" customWidth="1"/>
    <col min="13" max="13" width="5.140625" style="0" customWidth="1"/>
    <col min="14" max="15" width="5.00390625" style="0" customWidth="1"/>
    <col min="16" max="16" width="4.8515625" style="0" customWidth="1"/>
    <col min="17" max="17" width="4.7109375" style="0" customWidth="1"/>
    <col min="18" max="18" width="5.140625" style="0" customWidth="1"/>
    <col min="19" max="19" width="4.7109375" style="0" customWidth="1"/>
    <col min="20" max="20" width="4.421875" style="0" customWidth="1"/>
    <col min="21" max="21" width="4.57421875" style="0" customWidth="1"/>
    <col min="22" max="22" width="4.8515625" style="0" customWidth="1"/>
    <col min="23" max="23" width="4.7109375" style="0" customWidth="1"/>
    <col min="24" max="25" width="5.00390625" style="0" customWidth="1"/>
    <col min="26" max="26" width="4.8515625" style="0" customWidth="1"/>
    <col min="27" max="27" width="4.7109375" style="0" customWidth="1"/>
    <col min="28" max="29" width="4.57421875" style="0" customWidth="1"/>
    <col min="30" max="30" width="4.421875" style="0" customWidth="1"/>
    <col min="31" max="31" width="4.7109375" style="0" customWidth="1"/>
    <col min="32" max="32" width="9.8515625" style="0" customWidth="1"/>
    <col min="33" max="33" width="10.421875" style="0" customWidth="1"/>
    <col min="34" max="34" width="7.7109375" style="0" customWidth="1"/>
    <col min="35" max="35" width="10.00390625" style="0" customWidth="1"/>
  </cols>
  <sheetData>
    <row r="1" spans="1:35" ht="14.25">
      <c r="A1" s="44"/>
      <c r="B1" s="44"/>
      <c r="C1" s="62" t="s">
        <v>110</v>
      </c>
      <c r="D1" s="62"/>
      <c r="E1" s="62"/>
      <c r="F1" s="62" t="s">
        <v>111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45"/>
      <c r="AH1" s="44"/>
      <c r="AI1" s="43"/>
    </row>
    <row r="2" spans="1:35" ht="14.25">
      <c r="A2" s="38" t="s">
        <v>27</v>
      </c>
      <c r="B2" s="38" t="s">
        <v>28</v>
      </c>
      <c r="C2" s="43" t="s">
        <v>112</v>
      </c>
      <c r="D2" s="43" t="s">
        <v>113</v>
      </c>
      <c r="E2" s="46" t="s">
        <v>114</v>
      </c>
      <c r="F2" s="44">
        <v>1</v>
      </c>
      <c r="G2" s="44">
        <v>2</v>
      </c>
      <c r="H2" s="44">
        <v>3</v>
      </c>
      <c r="I2" s="44">
        <v>4</v>
      </c>
      <c r="J2" s="44">
        <v>5</v>
      </c>
      <c r="K2" s="44">
        <v>6</v>
      </c>
      <c r="L2" s="44">
        <v>7</v>
      </c>
      <c r="M2" s="44">
        <v>8</v>
      </c>
      <c r="N2" s="44">
        <v>9</v>
      </c>
      <c r="O2" s="44">
        <v>10</v>
      </c>
      <c r="P2" s="44">
        <v>11</v>
      </c>
      <c r="Q2" s="44">
        <v>12</v>
      </c>
      <c r="R2" s="44">
        <v>13</v>
      </c>
      <c r="S2" s="44">
        <v>14</v>
      </c>
      <c r="T2" s="44">
        <v>15</v>
      </c>
      <c r="U2" s="44">
        <v>16</v>
      </c>
      <c r="V2" s="44">
        <v>17</v>
      </c>
      <c r="W2" s="44">
        <v>18</v>
      </c>
      <c r="X2" s="44">
        <v>19</v>
      </c>
      <c r="Y2" s="44">
        <v>20</v>
      </c>
      <c r="Z2" s="44">
        <v>21</v>
      </c>
      <c r="AA2" s="44">
        <v>22</v>
      </c>
      <c r="AB2" s="44">
        <v>23</v>
      </c>
      <c r="AC2" s="44">
        <v>24</v>
      </c>
      <c r="AD2" s="44">
        <v>25</v>
      </c>
      <c r="AE2" s="44">
        <v>26</v>
      </c>
      <c r="AF2" s="45" t="s">
        <v>115</v>
      </c>
      <c r="AG2" s="45" t="s">
        <v>116</v>
      </c>
      <c r="AH2" s="43" t="s">
        <v>117</v>
      </c>
      <c r="AI2" s="43" t="s">
        <v>118</v>
      </c>
    </row>
    <row r="3" spans="1:35" ht="14.25">
      <c r="A3" s="6">
        <v>2010033101</v>
      </c>
      <c r="B3" s="38" t="s">
        <v>32</v>
      </c>
      <c r="C3" s="43">
        <v>85</v>
      </c>
      <c r="D3" s="43">
        <f>E3-C3</f>
        <v>4</v>
      </c>
      <c r="E3" s="43">
        <f>'辅导员打分'!H2</f>
        <v>89</v>
      </c>
      <c r="F3" s="44"/>
      <c r="G3" s="44">
        <v>99</v>
      </c>
      <c r="H3" s="44">
        <v>99</v>
      </c>
      <c r="I3" s="44">
        <v>98</v>
      </c>
      <c r="J3" s="44">
        <v>98</v>
      </c>
      <c r="K3" s="44">
        <v>98</v>
      </c>
      <c r="L3" s="44">
        <v>99</v>
      </c>
      <c r="M3" s="44">
        <v>99</v>
      </c>
      <c r="N3" s="44">
        <v>99</v>
      </c>
      <c r="O3" s="44">
        <v>98</v>
      </c>
      <c r="P3" s="44">
        <v>100</v>
      </c>
      <c r="Q3" s="44">
        <v>99</v>
      </c>
      <c r="R3" s="44">
        <v>99</v>
      </c>
      <c r="S3" s="44">
        <v>99</v>
      </c>
      <c r="T3" s="44">
        <v>90</v>
      </c>
      <c r="U3" s="44">
        <v>100</v>
      </c>
      <c r="V3" s="44">
        <v>98</v>
      </c>
      <c r="W3" s="44">
        <v>100</v>
      </c>
      <c r="X3" s="44">
        <v>99</v>
      </c>
      <c r="Y3" s="44">
        <v>99</v>
      </c>
      <c r="Z3" s="44">
        <v>98</v>
      </c>
      <c r="AA3" s="44">
        <v>98</v>
      </c>
      <c r="AB3" s="44">
        <v>98</v>
      </c>
      <c r="AC3" s="44">
        <v>98</v>
      </c>
      <c r="AD3" s="44">
        <v>100</v>
      </c>
      <c r="AE3" s="44">
        <v>98</v>
      </c>
      <c r="AF3" s="45">
        <f>(AE3+AD3+AC3+AB3+AA3+Z3+Y3+X3+W3+V3+U3+T3+S3+R3+Q3+P3+O3+N3+M3+L3+K3+J3+I3+H3+G3+F3)/25</f>
        <v>98.4</v>
      </c>
      <c r="AG3" s="45">
        <f>AF3*0.6+E3*0.4</f>
        <v>94.64</v>
      </c>
      <c r="AH3" s="34">
        <f>'德育加分细则'!C3</f>
        <v>6.24</v>
      </c>
      <c r="AI3" s="47">
        <f>AH3+AG3</f>
        <v>100.88</v>
      </c>
    </row>
    <row r="4" spans="1:35" ht="14.25">
      <c r="A4" s="6">
        <v>2010033102</v>
      </c>
      <c r="B4" s="11" t="s">
        <v>0</v>
      </c>
      <c r="C4" s="43">
        <v>85</v>
      </c>
      <c r="D4" s="43">
        <f aca="true" t="shared" si="0" ref="D4:D28">E4-C4</f>
        <v>-1</v>
      </c>
      <c r="E4" s="43">
        <f>'辅导员打分'!H3</f>
        <v>84</v>
      </c>
      <c r="F4" s="44">
        <v>100</v>
      </c>
      <c r="G4" s="44"/>
      <c r="H4" s="44">
        <v>99</v>
      </c>
      <c r="I4" s="44">
        <v>98</v>
      </c>
      <c r="J4" s="44">
        <v>98</v>
      </c>
      <c r="K4" s="44">
        <v>99</v>
      </c>
      <c r="L4" s="44">
        <v>99</v>
      </c>
      <c r="M4" s="44">
        <v>99</v>
      </c>
      <c r="N4" s="44">
        <v>98</v>
      </c>
      <c r="O4" s="44">
        <v>98</v>
      </c>
      <c r="P4" s="44">
        <v>100</v>
      </c>
      <c r="Q4" s="44">
        <v>100</v>
      </c>
      <c r="R4" s="44">
        <v>98</v>
      </c>
      <c r="S4" s="44">
        <v>98</v>
      </c>
      <c r="T4" s="44">
        <v>90</v>
      </c>
      <c r="U4" s="44">
        <v>100</v>
      </c>
      <c r="V4" s="44">
        <v>98</v>
      </c>
      <c r="W4" s="44">
        <v>100</v>
      </c>
      <c r="X4" s="44">
        <v>99</v>
      </c>
      <c r="Y4" s="44">
        <v>99</v>
      </c>
      <c r="Z4" s="44">
        <v>98</v>
      </c>
      <c r="AA4" s="44">
        <v>98</v>
      </c>
      <c r="AB4" s="44">
        <v>98</v>
      </c>
      <c r="AC4" s="44">
        <v>95</v>
      </c>
      <c r="AD4" s="44">
        <v>100</v>
      </c>
      <c r="AE4" s="44">
        <v>98</v>
      </c>
      <c r="AF4" s="45">
        <f aca="true" t="shared" si="1" ref="AF4:AF28">(AE4+AD4+AC4+AB4+AA4+Z4+Y4+X4+W4+V4+U4+T4+S4+R4+Q4+P4+O4+N4+M4+L4+K4+J4+I4+H4+G4+F4)/25</f>
        <v>98.28</v>
      </c>
      <c r="AG4" s="45">
        <f aca="true" t="shared" si="2" ref="AG4:AG28">AF4*0.6+E4*0.4</f>
        <v>92.568</v>
      </c>
      <c r="AH4" s="34">
        <f>'德育加分细则'!C4</f>
        <v>6.78</v>
      </c>
      <c r="AI4" s="47">
        <f aca="true" t="shared" si="3" ref="AI4:AI28">AH4+AG4</f>
        <v>99.348</v>
      </c>
    </row>
    <row r="5" spans="1:35" ht="14.25">
      <c r="A5" s="5">
        <v>2010033103</v>
      </c>
      <c r="B5" s="11" t="s">
        <v>1</v>
      </c>
      <c r="C5" s="43">
        <v>85</v>
      </c>
      <c r="D5" s="43">
        <f t="shared" si="0"/>
        <v>3</v>
      </c>
      <c r="E5" s="43">
        <f>'辅导员打分'!H4</f>
        <v>88</v>
      </c>
      <c r="F5" s="44">
        <v>100</v>
      </c>
      <c r="G5" s="44">
        <v>99</v>
      </c>
      <c r="H5" s="44"/>
      <c r="I5" s="44">
        <v>99</v>
      </c>
      <c r="J5" s="44">
        <v>98</v>
      </c>
      <c r="K5" s="44">
        <v>99</v>
      </c>
      <c r="L5" s="44">
        <v>99</v>
      </c>
      <c r="M5" s="44">
        <v>99</v>
      </c>
      <c r="N5" s="44">
        <v>99</v>
      </c>
      <c r="O5" s="44">
        <v>99</v>
      </c>
      <c r="P5" s="44">
        <v>100</v>
      </c>
      <c r="Q5" s="44">
        <v>100</v>
      </c>
      <c r="R5" s="44">
        <v>99</v>
      </c>
      <c r="S5" s="44">
        <v>99</v>
      </c>
      <c r="T5" s="44">
        <v>90</v>
      </c>
      <c r="U5" s="44">
        <v>100</v>
      </c>
      <c r="V5" s="44">
        <v>98</v>
      </c>
      <c r="W5" s="44">
        <v>100</v>
      </c>
      <c r="X5" s="44">
        <v>98</v>
      </c>
      <c r="Y5" s="44">
        <v>98</v>
      </c>
      <c r="Z5" s="44">
        <v>98</v>
      </c>
      <c r="AA5" s="44">
        <v>98</v>
      </c>
      <c r="AB5" s="44">
        <v>98</v>
      </c>
      <c r="AC5" s="44">
        <v>92</v>
      </c>
      <c r="AD5" s="44">
        <v>100</v>
      </c>
      <c r="AE5" s="44">
        <v>98</v>
      </c>
      <c r="AF5" s="45">
        <f t="shared" si="1"/>
        <v>98.28</v>
      </c>
      <c r="AG5" s="45">
        <f t="shared" si="2"/>
        <v>94.168</v>
      </c>
      <c r="AH5" s="34">
        <f>'德育加分细则'!C5</f>
        <v>4.42</v>
      </c>
      <c r="AI5" s="47">
        <f t="shared" si="3"/>
        <v>98.58800000000001</v>
      </c>
    </row>
    <row r="6" spans="1:35" ht="14.25">
      <c r="A6" s="6">
        <v>2010033104</v>
      </c>
      <c r="B6" s="11" t="s">
        <v>2</v>
      </c>
      <c r="C6" s="43">
        <v>85</v>
      </c>
      <c r="D6" s="43">
        <f t="shared" si="0"/>
        <v>4</v>
      </c>
      <c r="E6" s="43">
        <f>'辅导员打分'!H5</f>
        <v>89</v>
      </c>
      <c r="F6" s="44">
        <v>100</v>
      </c>
      <c r="G6" s="44">
        <v>99</v>
      </c>
      <c r="H6" s="44">
        <v>99</v>
      </c>
      <c r="I6" s="44"/>
      <c r="J6" s="44">
        <v>98</v>
      </c>
      <c r="K6" s="44">
        <v>98</v>
      </c>
      <c r="L6" s="44">
        <v>99</v>
      </c>
      <c r="M6" s="44">
        <v>99</v>
      </c>
      <c r="N6" s="44">
        <v>99</v>
      </c>
      <c r="O6" s="44">
        <v>99</v>
      </c>
      <c r="P6" s="44">
        <v>100</v>
      </c>
      <c r="Q6" s="44">
        <v>99</v>
      </c>
      <c r="R6" s="44">
        <v>99</v>
      </c>
      <c r="S6" s="44">
        <v>99</v>
      </c>
      <c r="T6" s="44">
        <v>90</v>
      </c>
      <c r="U6" s="44">
        <v>100</v>
      </c>
      <c r="V6" s="44">
        <v>98</v>
      </c>
      <c r="W6" s="44">
        <v>100</v>
      </c>
      <c r="X6" s="44">
        <v>99</v>
      </c>
      <c r="Y6" s="44">
        <v>99</v>
      </c>
      <c r="Z6" s="44">
        <v>98</v>
      </c>
      <c r="AA6" s="44">
        <v>98</v>
      </c>
      <c r="AB6" s="44">
        <v>98</v>
      </c>
      <c r="AC6" s="44">
        <v>98</v>
      </c>
      <c r="AD6" s="44">
        <v>100</v>
      </c>
      <c r="AE6" s="44">
        <v>98</v>
      </c>
      <c r="AF6" s="45">
        <f t="shared" si="1"/>
        <v>98.52</v>
      </c>
      <c r="AG6" s="45">
        <f t="shared" si="2"/>
        <v>94.71199999999999</v>
      </c>
      <c r="AH6" s="34">
        <f>'德育加分细则'!C6</f>
        <v>7.04</v>
      </c>
      <c r="AI6" s="47">
        <f t="shared" si="3"/>
        <v>101.752</v>
      </c>
    </row>
    <row r="7" spans="1:35" ht="14.25">
      <c r="A7" s="6">
        <v>2010033106</v>
      </c>
      <c r="B7" s="11" t="s">
        <v>3</v>
      </c>
      <c r="C7" s="43">
        <v>85</v>
      </c>
      <c r="D7" s="43">
        <f t="shared" si="0"/>
        <v>4</v>
      </c>
      <c r="E7" s="43">
        <f>'辅导员打分'!H6</f>
        <v>89</v>
      </c>
      <c r="F7" s="44">
        <v>100</v>
      </c>
      <c r="G7" s="44">
        <v>99</v>
      </c>
      <c r="H7" s="44">
        <v>99</v>
      </c>
      <c r="I7" s="44">
        <v>98</v>
      </c>
      <c r="J7" s="44"/>
      <c r="K7" s="44">
        <v>98</v>
      </c>
      <c r="L7" s="44">
        <v>99</v>
      </c>
      <c r="M7" s="44">
        <v>98</v>
      </c>
      <c r="N7" s="44">
        <v>99</v>
      </c>
      <c r="O7" s="44">
        <v>98</v>
      </c>
      <c r="P7" s="44">
        <v>100</v>
      </c>
      <c r="Q7" s="44">
        <v>98</v>
      </c>
      <c r="R7" s="44">
        <v>99</v>
      </c>
      <c r="S7" s="44">
        <v>99</v>
      </c>
      <c r="T7" s="44">
        <v>92</v>
      </c>
      <c r="U7" s="44">
        <v>100</v>
      </c>
      <c r="V7" s="44">
        <v>98</v>
      </c>
      <c r="W7" s="44">
        <v>100</v>
      </c>
      <c r="X7" s="44">
        <v>98</v>
      </c>
      <c r="Y7" s="44">
        <v>99</v>
      </c>
      <c r="Z7" s="44">
        <v>98</v>
      </c>
      <c r="AA7" s="44">
        <v>98</v>
      </c>
      <c r="AB7" s="44">
        <v>98</v>
      </c>
      <c r="AC7" s="44">
        <v>98</v>
      </c>
      <c r="AD7" s="44">
        <v>100</v>
      </c>
      <c r="AE7" s="44">
        <v>98</v>
      </c>
      <c r="AF7" s="45">
        <f t="shared" si="1"/>
        <v>98.44</v>
      </c>
      <c r="AG7" s="45">
        <f t="shared" si="2"/>
        <v>94.66399999999999</v>
      </c>
      <c r="AH7" s="34">
        <f>'德育加分细则'!C7</f>
        <v>3.9</v>
      </c>
      <c r="AI7" s="47">
        <f t="shared" si="3"/>
        <v>98.564</v>
      </c>
    </row>
    <row r="8" spans="1:35" ht="14.25">
      <c r="A8" s="5">
        <v>2010033107</v>
      </c>
      <c r="B8" s="11" t="s">
        <v>4</v>
      </c>
      <c r="C8" s="43">
        <v>85</v>
      </c>
      <c r="D8" s="43">
        <f t="shared" si="0"/>
        <v>6</v>
      </c>
      <c r="E8" s="43">
        <f>'辅导员打分'!H7</f>
        <v>91</v>
      </c>
      <c r="F8" s="44">
        <v>98</v>
      </c>
      <c r="G8" s="44">
        <v>99</v>
      </c>
      <c r="H8" s="44">
        <v>99</v>
      </c>
      <c r="I8" s="44">
        <v>98</v>
      </c>
      <c r="J8" s="44">
        <v>98</v>
      </c>
      <c r="K8" s="44"/>
      <c r="L8" s="44">
        <v>99</v>
      </c>
      <c r="M8" s="44">
        <v>99</v>
      </c>
      <c r="N8" s="44">
        <v>99</v>
      </c>
      <c r="O8" s="44">
        <v>99</v>
      </c>
      <c r="P8" s="44">
        <v>100</v>
      </c>
      <c r="Q8" s="44">
        <v>96</v>
      </c>
      <c r="R8" s="44">
        <v>100</v>
      </c>
      <c r="S8" s="44">
        <v>99</v>
      </c>
      <c r="T8" s="44">
        <v>90</v>
      </c>
      <c r="U8" s="44">
        <v>100</v>
      </c>
      <c r="V8" s="44">
        <v>98</v>
      </c>
      <c r="W8" s="44">
        <v>100</v>
      </c>
      <c r="X8" s="44">
        <v>99</v>
      </c>
      <c r="Y8" s="44">
        <v>98</v>
      </c>
      <c r="Z8" s="44">
        <v>98</v>
      </c>
      <c r="AA8" s="44">
        <v>98</v>
      </c>
      <c r="AB8" s="44">
        <v>98</v>
      </c>
      <c r="AC8" s="44">
        <v>98</v>
      </c>
      <c r="AD8" s="44">
        <v>100</v>
      </c>
      <c r="AE8" s="44">
        <v>98</v>
      </c>
      <c r="AF8" s="45">
        <f t="shared" si="1"/>
        <v>98.32</v>
      </c>
      <c r="AG8" s="45">
        <f t="shared" si="2"/>
        <v>95.392</v>
      </c>
      <c r="AH8" s="34">
        <f>'德育加分细则'!C8</f>
        <v>4.9399999999999995</v>
      </c>
      <c r="AI8" s="47">
        <f t="shared" si="3"/>
        <v>100.332</v>
      </c>
    </row>
    <row r="9" spans="1:35" ht="14.25">
      <c r="A9" s="6">
        <v>2010033108</v>
      </c>
      <c r="B9" s="11" t="s">
        <v>5</v>
      </c>
      <c r="C9" s="43">
        <v>85</v>
      </c>
      <c r="D9" s="43">
        <f t="shared" si="0"/>
        <v>8</v>
      </c>
      <c r="E9" s="43">
        <f>'辅导员打分'!H8</f>
        <v>93</v>
      </c>
      <c r="F9" s="44">
        <v>99</v>
      </c>
      <c r="G9" s="44">
        <v>99</v>
      </c>
      <c r="H9" s="44">
        <v>99</v>
      </c>
      <c r="I9" s="44">
        <v>98</v>
      </c>
      <c r="J9" s="44">
        <v>98</v>
      </c>
      <c r="K9" s="44">
        <v>99</v>
      </c>
      <c r="L9" s="44"/>
      <c r="M9" s="44">
        <v>99</v>
      </c>
      <c r="N9" s="44">
        <v>99</v>
      </c>
      <c r="O9" s="44">
        <v>99</v>
      </c>
      <c r="P9" s="44">
        <v>100</v>
      </c>
      <c r="Q9" s="44">
        <v>99</v>
      </c>
      <c r="R9" s="44">
        <v>100</v>
      </c>
      <c r="S9" s="44">
        <v>99</v>
      </c>
      <c r="T9" s="44">
        <v>90</v>
      </c>
      <c r="U9" s="44">
        <v>100</v>
      </c>
      <c r="V9" s="44">
        <v>98</v>
      </c>
      <c r="W9" s="44">
        <v>100</v>
      </c>
      <c r="X9" s="44">
        <v>99</v>
      </c>
      <c r="Y9" s="44">
        <v>99</v>
      </c>
      <c r="Z9" s="44">
        <v>98</v>
      </c>
      <c r="AA9" s="44">
        <v>98</v>
      </c>
      <c r="AB9" s="44">
        <v>98</v>
      </c>
      <c r="AC9" s="44">
        <v>98</v>
      </c>
      <c r="AD9" s="44">
        <v>100</v>
      </c>
      <c r="AE9" s="44">
        <v>98</v>
      </c>
      <c r="AF9" s="45">
        <f t="shared" si="1"/>
        <v>98.52</v>
      </c>
      <c r="AG9" s="45">
        <f t="shared" si="2"/>
        <v>96.312</v>
      </c>
      <c r="AH9" s="34">
        <f>'德育加分细则'!C9</f>
        <v>7.2</v>
      </c>
      <c r="AI9" s="47">
        <f t="shared" si="3"/>
        <v>103.512</v>
      </c>
    </row>
    <row r="10" spans="1:35" ht="14.25">
      <c r="A10" s="5">
        <v>2010033109</v>
      </c>
      <c r="B10" s="11" t="s">
        <v>6</v>
      </c>
      <c r="C10" s="43">
        <v>85</v>
      </c>
      <c r="D10" s="43">
        <f t="shared" si="0"/>
        <v>4</v>
      </c>
      <c r="E10" s="43">
        <f>'辅导员打分'!H9</f>
        <v>89</v>
      </c>
      <c r="F10" s="44">
        <v>99</v>
      </c>
      <c r="G10" s="44">
        <v>99</v>
      </c>
      <c r="H10" s="44">
        <v>99</v>
      </c>
      <c r="I10" s="44">
        <v>98</v>
      </c>
      <c r="J10" s="44">
        <v>98</v>
      </c>
      <c r="K10" s="44">
        <v>99</v>
      </c>
      <c r="L10" s="44">
        <v>99</v>
      </c>
      <c r="M10" s="44"/>
      <c r="N10" s="44">
        <v>99</v>
      </c>
      <c r="O10" s="44">
        <v>99</v>
      </c>
      <c r="P10" s="44">
        <v>100</v>
      </c>
      <c r="Q10" s="44">
        <v>97</v>
      </c>
      <c r="R10" s="44">
        <v>100</v>
      </c>
      <c r="S10" s="44">
        <v>99</v>
      </c>
      <c r="T10" s="44">
        <v>90</v>
      </c>
      <c r="U10" s="44">
        <v>100</v>
      </c>
      <c r="V10" s="44">
        <v>98</v>
      </c>
      <c r="W10" s="44">
        <v>100</v>
      </c>
      <c r="X10" s="44">
        <v>99</v>
      </c>
      <c r="Y10" s="44">
        <v>99</v>
      </c>
      <c r="Z10" s="44">
        <v>98</v>
      </c>
      <c r="AA10" s="44">
        <v>98</v>
      </c>
      <c r="AB10" s="44">
        <v>98</v>
      </c>
      <c r="AC10" s="44">
        <v>98</v>
      </c>
      <c r="AD10" s="44">
        <v>100</v>
      </c>
      <c r="AE10" s="44">
        <v>98</v>
      </c>
      <c r="AF10" s="45">
        <f t="shared" si="1"/>
        <v>98.44</v>
      </c>
      <c r="AG10" s="45">
        <f t="shared" si="2"/>
        <v>94.66399999999999</v>
      </c>
      <c r="AH10" s="34">
        <f>'德育加分细则'!C10</f>
        <v>6.4</v>
      </c>
      <c r="AI10" s="47">
        <f t="shared" si="3"/>
        <v>101.064</v>
      </c>
    </row>
    <row r="11" spans="1:35" ht="14.25">
      <c r="A11" s="6">
        <v>2010033110</v>
      </c>
      <c r="B11" s="11" t="s">
        <v>7</v>
      </c>
      <c r="C11" s="43">
        <v>85</v>
      </c>
      <c r="D11" s="43">
        <f t="shared" si="0"/>
        <v>10</v>
      </c>
      <c r="E11" s="43">
        <f>'辅导员打分'!H10</f>
        <v>95</v>
      </c>
      <c r="F11" s="44">
        <v>98</v>
      </c>
      <c r="G11" s="44">
        <v>99</v>
      </c>
      <c r="H11" s="44">
        <v>99</v>
      </c>
      <c r="I11" s="44">
        <v>98</v>
      </c>
      <c r="J11" s="44">
        <v>98</v>
      </c>
      <c r="K11" s="44">
        <v>99</v>
      </c>
      <c r="L11" s="44">
        <v>99</v>
      </c>
      <c r="M11" s="44">
        <v>99</v>
      </c>
      <c r="N11" s="44"/>
      <c r="O11" s="44">
        <v>99</v>
      </c>
      <c r="P11" s="44">
        <v>100</v>
      </c>
      <c r="Q11" s="44">
        <v>99</v>
      </c>
      <c r="R11" s="44">
        <v>99</v>
      </c>
      <c r="S11" s="44">
        <v>99</v>
      </c>
      <c r="T11" s="44">
        <v>91</v>
      </c>
      <c r="U11" s="44">
        <v>100</v>
      </c>
      <c r="V11" s="44">
        <v>98</v>
      </c>
      <c r="W11" s="44">
        <v>100</v>
      </c>
      <c r="X11" s="44">
        <v>98</v>
      </c>
      <c r="Y11" s="44">
        <v>98</v>
      </c>
      <c r="Z11" s="44">
        <v>98</v>
      </c>
      <c r="AA11" s="44">
        <v>98</v>
      </c>
      <c r="AB11" s="44">
        <v>98</v>
      </c>
      <c r="AC11" s="44">
        <v>95</v>
      </c>
      <c r="AD11" s="44">
        <v>100</v>
      </c>
      <c r="AE11" s="44">
        <v>98</v>
      </c>
      <c r="AF11" s="45">
        <f t="shared" si="1"/>
        <v>98.28</v>
      </c>
      <c r="AG11" s="45">
        <f t="shared" si="2"/>
        <v>96.96799999999999</v>
      </c>
      <c r="AH11" s="34">
        <f>'德育加分细则'!C11</f>
        <v>5.6000000000000005</v>
      </c>
      <c r="AI11" s="47">
        <f t="shared" si="3"/>
        <v>102.56799999999998</v>
      </c>
    </row>
    <row r="12" spans="1:35" ht="14.25">
      <c r="A12" s="5">
        <v>2010033111</v>
      </c>
      <c r="B12" s="11" t="s">
        <v>8</v>
      </c>
      <c r="C12" s="43">
        <v>85</v>
      </c>
      <c r="D12" s="43">
        <f t="shared" si="0"/>
        <v>6</v>
      </c>
      <c r="E12" s="43">
        <f>'辅导员打分'!H11</f>
        <v>91</v>
      </c>
      <c r="F12" s="44">
        <v>99</v>
      </c>
      <c r="G12" s="44">
        <v>99</v>
      </c>
      <c r="H12" s="44">
        <v>99</v>
      </c>
      <c r="I12" s="44">
        <v>98</v>
      </c>
      <c r="J12" s="44">
        <v>98</v>
      </c>
      <c r="K12" s="44">
        <v>99</v>
      </c>
      <c r="L12" s="44">
        <v>99</v>
      </c>
      <c r="M12" s="44">
        <v>99</v>
      </c>
      <c r="N12" s="44">
        <v>99</v>
      </c>
      <c r="O12" s="44"/>
      <c r="P12" s="44">
        <v>100</v>
      </c>
      <c r="Q12" s="44">
        <v>98</v>
      </c>
      <c r="R12" s="44">
        <v>99</v>
      </c>
      <c r="S12" s="44">
        <v>99</v>
      </c>
      <c r="T12" s="44">
        <v>90</v>
      </c>
      <c r="U12" s="44">
        <v>100</v>
      </c>
      <c r="V12" s="44">
        <v>98</v>
      </c>
      <c r="W12" s="44">
        <v>100</v>
      </c>
      <c r="X12" s="44">
        <v>98</v>
      </c>
      <c r="Y12" s="44">
        <v>98</v>
      </c>
      <c r="Z12" s="44">
        <v>98</v>
      </c>
      <c r="AA12" s="44">
        <v>98</v>
      </c>
      <c r="AB12" s="44">
        <v>98</v>
      </c>
      <c r="AC12" s="44">
        <v>95</v>
      </c>
      <c r="AD12" s="44">
        <v>100</v>
      </c>
      <c r="AE12" s="44">
        <v>98</v>
      </c>
      <c r="AF12" s="45">
        <f t="shared" si="1"/>
        <v>98.24</v>
      </c>
      <c r="AG12" s="45">
        <f t="shared" si="2"/>
        <v>95.344</v>
      </c>
      <c r="AH12" s="34">
        <f>'德育加分细则'!C12</f>
        <v>5.2</v>
      </c>
      <c r="AI12" s="47">
        <f t="shared" si="3"/>
        <v>100.544</v>
      </c>
    </row>
    <row r="13" spans="1:35" ht="14.25">
      <c r="A13" s="6">
        <v>2010033112</v>
      </c>
      <c r="B13" s="12" t="s">
        <v>57</v>
      </c>
      <c r="C13" s="43">
        <v>85</v>
      </c>
      <c r="D13" s="43">
        <f t="shared" si="0"/>
        <v>2</v>
      </c>
      <c r="E13" s="43">
        <f>'辅导员打分'!H12</f>
        <v>87</v>
      </c>
      <c r="F13" s="44">
        <v>100</v>
      </c>
      <c r="G13" s="44">
        <v>99</v>
      </c>
      <c r="H13" s="44">
        <v>99</v>
      </c>
      <c r="I13" s="44">
        <v>98</v>
      </c>
      <c r="J13" s="44">
        <v>98</v>
      </c>
      <c r="K13" s="44">
        <v>99</v>
      </c>
      <c r="L13" s="44">
        <v>98</v>
      </c>
      <c r="M13" s="44">
        <v>98</v>
      </c>
      <c r="N13" s="44">
        <v>98</v>
      </c>
      <c r="O13" s="44">
        <v>98</v>
      </c>
      <c r="P13" s="44"/>
      <c r="Q13" s="44">
        <v>99</v>
      </c>
      <c r="R13" s="44">
        <v>99</v>
      </c>
      <c r="S13" s="44">
        <v>98</v>
      </c>
      <c r="T13" s="44">
        <v>90</v>
      </c>
      <c r="U13" s="44">
        <v>100</v>
      </c>
      <c r="V13" s="44">
        <v>98</v>
      </c>
      <c r="W13" s="44">
        <v>100</v>
      </c>
      <c r="X13" s="44">
        <v>98</v>
      </c>
      <c r="Y13" s="44">
        <v>99</v>
      </c>
      <c r="Z13" s="44">
        <v>98</v>
      </c>
      <c r="AA13" s="44">
        <v>98</v>
      </c>
      <c r="AB13" s="44">
        <v>98</v>
      </c>
      <c r="AC13" s="44">
        <v>90</v>
      </c>
      <c r="AD13" s="44">
        <v>100</v>
      </c>
      <c r="AE13" s="44">
        <v>98</v>
      </c>
      <c r="AF13" s="45">
        <f t="shared" si="1"/>
        <v>97.92</v>
      </c>
      <c r="AG13" s="45">
        <f t="shared" si="2"/>
        <v>93.55199999999999</v>
      </c>
      <c r="AH13" s="34">
        <f>'德育加分细则'!C13</f>
        <v>5.98</v>
      </c>
      <c r="AI13" s="47">
        <f t="shared" si="3"/>
        <v>99.532</v>
      </c>
    </row>
    <row r="14" spans="1:35" ht="14.25">
      <c r="A14" s="5">
        <v>2010033113</v>
      </c>
      <c r="B14" s="11" t="s">
        <v>9</v>
      </c>
      <c r="C14" s="43">
        <v>85</v>
      </c>
      <c r="D14" s="43">
        <f t="shared" si="0"/>
        <v>2</v>
      </c>
      <c r="E14" s="43">
        <f>'辅导员打分'!H13</f>
        <v>87</v>
      </c>
      <c r="F14" s="44">
        <v>98</v>
      </c>
      <c r="G14" s="44">
        <v>99</v>
      </c>
      <c r="H14" s="44">
        <v>99</v>
      </c>
      <c r="I14" s="44">
        <v>98</v>
      </c>
      <c r="J14" s="44">
        <v>98</v>
      </c>
      <c r="K14" s="44">
        <v>99</v>
      </c>
      <c r="L14" s="44">
        <v>98</v>
      </c>
      <c r="M14" s="44">
        <v>99</v>
      </c>
      <c r="N14" s="44">
        <v>99</v>
      </c>
      <c r="O14" s="44">
        <v>99</v>
      </c>
      <c r="P14" s="44">
        <v>100</v>
      </c>
      <c r="Q14" s="44"/>
      <c r="R14" s="44">
        <v>100</v>
      </c>
      <c r="S14" s="44">
        <v>99</v>
      </c>
      <c r="T14" s="44">
        <v>98</v>
      </c>
      <c r="U14" s="44">
        <v>100</v>
      </c>
      <c r="V14" s="44">
        <v>98</v>
      </c>
      <c r="W14" s="44">
        <v>100</v>
      </c>
      <c r="X14" s="44">
        <v>99</v>
      </c>
      <c r="Y14" s="44">
        <v>99</v>
      </c>
      <c r="Z14" s="44">
        <v>98</v>
      </c>
      <c r="AA14" s="44">
        <v>98</v>
      </c>
      <c r="AB14" s="44">
        <v>98</v>
      </c>
      <c r="AC14" s="44">
        <v>96</v>
      </c>
      <c r="AD14" s="44">
        <v>100</v>
      </c>
      <c r="AE14" s="44">
        <v>98</v>
      </c>
      <c r="AF14" s="45">
        <f t="shared" si="1"/>
        <v>98.68</v>
      </c>
      <c r="AG14" s="45">
        <f t="shared" si="2"/>
        <v>94.00800000000001</v>
      </c>
      <c r="AH14" s="34">
        <f>'德育加分细则'!C14</f>
        <v>5.98</v>
      </c>
      <c r="AI14" s="47">
        <f t="shared" si="3"/>
        <v>99.98800000000001</v>
      </c>
    </row>
    <row r="15" spans="1:35" ht="14.25">
      <c r="A15" s="6">
        <v>2010033114</v>
      </c>
      <c r="B15" s="11" t="s">
        <v>10</v>
      </c>
      <c r="C15" s="43">
        <v>85</v>
      </c>
      <c r="D15" s="43">
        <f t="shared" si="0"/>
        <v>4</v>
      </c>
      <c r="E15" s="43">
        <f>'辅导员打分'!H14</f>
        <v>89</v>
      </c>
      <c r="F15" s="44">
        <v>98</v>
      </c>
      <c r="G15" s="44">
        <v>99</v>
      </c>
      <c r="H15" s="44">
        <v>99</v>
      </c>
      <c r="I15" s="44">
        <v>98</v>
      </c>
      <c r="J15" s="44">
        <v>98</v>
      </c>
      <c r="K15" s="44">
        <v>99</v>
      </c>
      <c r="L15" s="44">
        <v>99</v>
      </c>
      <c r="M15" s="44">
        <v>99</v>
      </c>
      <c r="N15" s="44">
        <v>99</v>
      </c>
      <c r="O15" s="44">
        <v>98</v>
      </c>
      <c r="P15" s="44">
        <v>100</v>
      </c>
      <c r="Q15" s="44">
        <v>100</v>
      </c>
      <c r="R15" s="44"/>
      <c r="S15" s="44">
        <v>99</v>
      </c>
      <c r="T15" s="44">
        <v>98</v>
      </c>
      <c r="U15" s="44">
        <v>100</v>
      </c>
      <c r="V15" s="44">
        <v>98</v>
      </c>
      <c r="W15" s="44">
        <v>100</v>
      </c>
      <c r="X15" s="44">
        <v>99</v>
      </c>
      <c r="Y15" s="44">
        <v>99</v>
      </c>
      <c r="Z15" s="44">
        <v>98</v>
      </c>
      <c r="AA15" s="44">
        <v>98</v>
      </c>
      <c r="AB15" s="44">
        <v>98</v>
      </c>
      <c r="AC15" s="44">
        <v>98</v>
      </c>
      <c r="AD15" s="44">
        <v>100</v>
      </c>
      <c r="AE15" s="44">
        <v>98</v>
      </c>
      <c r="AF15" s="45">
        <f t="shared" si="1"/>
        <v>98.76</v>
      </c>
      <c r="AG15" s="45">
        <f t="shared" si="2"/>
        <v>94.856</v>
      </c>
      <c r="AH15" s="34">
        <f>'德育加分细则'!C15</f>
        <v>4</v>
      </c>
      <c r="AI15" s="47">
        <f t="shared" si="3"/>
        <v>98.856</v>
      </c>
    </row>
    <row r="16" spans="1:35" ht="14.25">
      <c r="A16" s="5">
        <v>2010033115</v>
      </c>
      <c r="B16" s="11" t="s">
        <v>13</v>
      </c>
      <c r="C16" s="43">
        <v>85</v>
      </c>
      <c r="D16" s="43">
        <f t="shared" si="0"/>
        <v>2</v>
      </c>
      <c r="E16" s="43">
        <f>'辅导员打分'!H15</f>
        <v>87</v>
      </c>
      <c r="F16" s="44">
        <v>98</v>
      </c>
      <c r="G16" s="44">
        <v>99</v>
      </c>
      <c r="H16" s="44">
        <v>99</v>
      </c>
      <c r="I16" s="44">
        <v>98</v>
      </c>
      <c r="J16" s="44">
        <v>98</v>
      </c>
      <c r="K16" s="44">
        <v>99</v>
      </c>
      <c r="L16" s="44">
        <v>98</v>
      </c>
      <c r="M16" s="44">
        <v>99</v>
      </c>
      <c r="N16" s="44">
        <v>99</v>
      </c>
      <c r="O16" s="44">
        <v>99</v>
      </c>
      <c r="P16" s="44">
        <v>99</v>
      </c>
      <c r="Q16" s="44">
        <v>100</v>
      </c>
      <c r="R16" s="44">
        <v>100</v>
      </c>
      <c r="S16" s="44"/>
      <c r="T16" s="44">
        <v>85</v>
      </c>
      <c r="U16" s="44">
        <v>100</v>
      </c>
      <c r="V16" s="44">
        <v>95</v>
      </c>
      <c r="W16" s="44">
        <v>85</v>
      </c>
      <c r="X16" s="44">
        <v>99</v>
      </c>
      <c r="Y16" s="44">
        <v>98</v>
      </c>
      <c r="Z16" s="44">
        <v>98</v>
      </c>
      <c r="AA16" s="44">
        <v>98</v>
      </c>
      <c r="AB16" s="44">
        <v>98</v>
      </c>
      <c r="AC16" s="44">
        <v>92</v>
      </c>
      <c r="AD16" s="44">
        <v>100</v>
      </c>
      <c r="AE16" s="44">
        <v>98</v>
      </c>
      <c r="AF16" s="45">
        <f t="shared" si="1"/>
        <v>97.24</v>
      </c>
      <c r="AG16" s="45">
        <f t="shared" si="2"/>
        <v>93.144</v>
      </c>
      <c r="AH16" s="34">
        <f>'德育加分细则'!C16</f>
        <v>7.04</v>
      </c>
      <c r="AI16" s="47">
        <f t="shared" si="3"/>
        <v>100.18400000000001</v>
      </c>
    </row>
    <row r="17" spans="1:35" ht="14.25">
      <c r="A17" s="6">
        <v>2010033116</v>
      </c>
      <c r="B17" s="11" t="s">
        <v>14</v>
      </c>
      <c r="C17" s="43">
        <v>85</v>
      </c>
      <c r="D17" s="43">
        <f t="shared" si="0"/>
        <v>4</v>
      </c>
      <c r="E17" s="43">
        <f>'辅导员打分'!H16</f>
        <v>89</v>
      </c>
      <c r="F17" s="44">
        <v>98</v>
      </c>
      <c r="G17" s="44">
        <v>99</v>
      </c>
      <c r="H17" s="44">
        <v>99</v>
      </c>
      <c r="I17" s="44">
        <v>98</v>
      </c>
      <c r="J17" s="44">
        <v>98</v>
      </c>
      <c r="K17" s="44">
        <v>99</v>
      </c>
      <c r="L17" s="44">
        <v>98</v>
      </c>
      <c r="M17" s="44">
        <v>99</v>
      </c>
      <c r="N17" s="44">
        <v>98</v>
      </c>
      <c r="O17" s="44">
        <v>98</v>
      </c>
      <c r="P17" s="44">
        <v>99</v>
      </c>
      <c r="Q17" s="44">
        <v>100</v>
      </c>
      <c r="R17" s="44">
        <v>100</v>
      </c>
      <c r="S17" s="44">
        <v>98</v>
      </c>
      <c r="T17" s="44"/>
      <c r="U17" s="44">
        <v>100</v>
      </c>
      <c r="V17" s="44">
        <v>100</v>
      </c>
      <c r="W17" s="44">
        <v>100</v>
      </c>
      <c r="X17" s="44">
        <v>98</v>
      </c>
      <c r="Y17" s="44">
        <v>99</v>
      </c>
      <c r="Z17" s="44">
        <v>98</v>
      </c>
      <c r="AA17" s="44">
        <v>98</v>
      </c>
      <c r="AB17" s="44">
        <v>98</v>
      </c>
      <c r="AC17" s="44">
        <v>98</v>
      </c>
      <c r="AD17" s="44">
        <v>100</v>
      </c>
      <c r="AE17" s="44">
        <v>98</v>
      </c>
      <c r="AF17" s="45">
        <f t="shared" si="1"/>
        <v>98.72</v>
      </c>
      <c r="AG17" s="45">
        <f t="shared" si="2"/>
        <v>94.832</v>
      </c>
      <c r="AH17" s="34">
        <f>'德育加分细则'!C17</f>
        <v>6.2</v>
      </c>
      <c r="AI17" s="47">
        <f t="shared" si="3"/>
        <v>101.032</v>
      </c>
    </row>
    <row r="18" spans="1:35" ht="14.25">
      <c r="A18" s="6">
        <v>2010033117</v>
      </c>
      <c r="B18" s="12" t="s">
        <v>68</v>
      </c>
      <c r="C18" s="43">
        <v>85</v>
      </c>
      <c r="D18" s="43">
        <f t="shared" si="0"/>
        <v>2</v>
      </c>
      <c r="E18" s="43">
        <f>'辅导员打分'!H17</f>
        <v>87</v>
      </c>
      <c r="F18" s="44">
        <v>99</v>
      </c>
      <c r="G18" s="44">
        <v>99</v>
      </c>
      <c r="H18" s="44">
        <v>99</v>
      </c>
      <c r="I18" s="44">
        <v>98</v>
      </c>
      <c r="J18" s="44">
        <v>98</v>
      </c>
      <c r="K18" s="44">
        <v>99</v>
      </c>
      <c r="L18" s="44">
        <v>98</v>
      </c>
      <c r="M18" s="44">
        <v>99</v>
      </c>
      <c r="N18" s="44">
        <v>99</v>
      </c>
      <c r="O18" s="44">
        <v>99</v>
      </c>
      <c r="P18" s="44">
        <v>100</v>
      </c>
      <c r="Q18" s="44">
        <v>100</v>
      </c>
      <c r="R18" s="44">
        <v>100</v>
      </c>
      <c r="S18" s="44">
        <v>99</v>
      </c>
      <c r="T18" s="44">
        <v>95</v>
      </c>
      <c r="U18" s="44"/>
      <c r="V18" s="44">
        <v>98</v>
      </c>
      <c r="W18" s="44">
        <v>100</v>
      </c>
      <c r="X18" s="44">
        <v>99</v>
      </c>
      <c r="Y18" s="44">
        <v>99</v>
      </c>
      <c r="Z18" s="44">
        <v>98</v>
      </c>
      <c r="AA18" s="44">
        <v>98</v>
      </c>
      <c r="AB18" s="44">
        <v>98</v>
      </c>
      <c r="AC18" s="44">
        <v>95</v>
      </c>
      <c r="AD18" s="44">
        <v>100</v>
      </c>
      <c r="AE18" s="44">
        <v>98</v>
      </c>
      <c r="AF18" s="45">
        <f t="shared" si="1"/>
        <v>98.56</v>
      </c>
      <c r="AG18" s="45">
        <f t="shared" si="2"/>
        <v>93.936</v>
      </c>
      <c r="AH18" s="34">
        <f>'德育加分细则'!C18</f>
        <v>0</v>
      </c>
      <c r="AI18" s="47">
        <f t="shared" si="3"/>
        <v>93.936</v>
      </c>
    </row>
    <row r="19" spans="1:35" ht="14.25">
      <c r="A19" s="6">
        <v>2010033118</v>
      </c>
      <c r="B19" s="11" t="s">
        <v>16</v>
      </c>
      <c r="C19" s="43">
        <v>85</v>
      </c>
      <c r="D19" s="43">
        <f t="shared" si="0"/>
        <v>2</v>
      </c>
      <c r="E19" s="43">
        <f>'辅导员打分'!H18</f>
        <v>87</v>
      </c>
      <c r="F19" s="44">
        <v>98</v>
      </c>
      <c r="G19" s="44">
        <v>99</v>
      </c>
      <c r="H19" s="44">
        <v>99</v>
      </c>
      <c r="I19" s="44">
        <v>98</v>
      </c>
      <c r="J19" s="44">
        <v>98</v>
      </c>
      <c r="K19" s="44">
        <v>99</v>
      </c>
      <c r="L19" s="44">
        <v>99</v>
      </c>
      <c r="M19" s="44">
        <v>99</v>
      </c>
      <c r="N19" s="44">
        <v>99</v>
      </c>
      <c r="O19" s="44">
        <v>98</v>
      </c>
      <c r="P19" s="44">
        <v>100</v>
      </c>
      <c r="Q19" s="44">
        <v>100</v>
      </c>
      <c r="R19" s="44">
        <v>99</v>
      </c>
      <c r="S19" s="44">
        <v>99</v>
      </c>
      <c r="T19" s="44">
        <v>98</v>
      </c>
      <c r="U19" s="44">
        <v>100</v>
      </c>
      <c r="V19" s="44"/>
      <c r="W19" s="44">
        <v>100</v>
      </c>
      <c r="X19" s="44">
        <v>99</v>
      </c>
      <c r="Y19" s="44">
        <v>98</v>
      </c>
      <c r="Z19" s="44">
        <v>98</v>
      </c>
      <c r="AA19" s="44">
        <v>98</v>
      </c>
      <c r="AB19" s="44">
        <v>98</v>
      </c>
      <c r="AC19" s="44">
        <v>98</v>
      </c>
      <c r="AD19" s="44">
        <v>100</v>
      </c>
      <c r="AE19" s="44">
        <v>98</v>
      </c>
      <c r="AF19" s="45">
        <f t="shared" si="1"/>
        <v>98.76</v>
      </c>
      <c r="AG19" s="45">
        <f t="shared" si="2"/>
        <v>94.05600000000001</v>
      </c>
      <c r="AH19" s="34">
        <f>'德育加分细则'!C19</f>
        <v>7</v>
      </c>
      <c r="AI19" s="47">
        <f t="shared" si="3"/>
        <v>101.05600000000001</v>
      </c>
    </row>
    <row r="20" spans="1:35" ht="14.25">
      <c r="A20" s="6">
        <v>2010033120</v>
      </c>
      <c r="B20" s="11" t="s">
        <v>17</v>
      </c>
      <c r="C20" s="43">
        <v>85</v>
      </c>
      <c r="D20" s="43">
        <f t="shared" si="0"/>
        <v>-1</v>
      </c>
      <c r="E20" s="43">
        <f>'辅导员打分'!H19</f>
        <v>84</v>
      </c>
      <c r="F20" s="44">
        <v>100</v>
      </c>
      <c r="G20" s="44">
        <v>99</v>
      </c>
      <c r="H20" s="44">
        <v>99</v>
      </c>
      <c r="I20" s="44">
        <v>98</v>
      </c>
      <c r="J20" s="44">
        <v>98</v>
      </c>
      <c r="K20" s="44">
        <v>99</v>
      </c>
      <c r="L20" s="44">
        <v>98</v>
      </c>
      <c r="M20" s="44">
        <v>99</v>
      </c>
      <c r="N20" s="44">
        <v>99</v>
      </c>
      <c r="O20" s="44">
        <v>99</v>
      </c>
      <c r="P20" s="44">
        <v>100</v>
      </c>
      <c r="Q20" s="44">
        <v>100</v>
      </c>
      <c r="R20" s="44">
        <v>99</v>
      </c>
      <c r="S20" s="44">
        <v>98</v>
      </c>
      <c r="T20" s="44">
        <v>96</v>
      </c>
      <c r="U20" s="44">
        <v>100</v>
      </c>
      <c r="V20" s="44">
        <v>98</v>
      </c>
      <c r="W20" s="44"/>
      <c r="X20" s="44">
        <v>98</v>
      </c>
      <c r="Y20" s="44">
        <v>98</v>
      </c>
      <c r="Z20" s="44">
        <v>98</v>
      </c>
      <c r="AA20" s="44">
        <v>98</v>
      </c>
      <c r="AB20" s="44">
        <v>98</v>
      </c>
      <c r="AC20" s="44">
        <v>98</v>
      </c>
      <c r="AD20" s="44">
        <v>100</v>
      </c>
      <c r="AE20" s="44">
        <v>98</v>
      </c>
      <c r="AF20" s="45">
        <f t="shared" si="1"/>
        <v>98.6</v>
      </c>
      <c r="AG20" s="45">
        <f t="shared" si="2"/>
        <v>92.75999999999999</v>
      </c>
      <c r="AH20" s="34">
        <f>'德育加分细则'!C20</f>
        <v>7.2</v>
      </c>
      <c r="AI20" s="47">
        <f t="shared" si="3"/>
        <v>99.96</v>
      </c>
    </row>
    <row r="21" spans="1:35" ht="14.25">
      <c r="A21" s="6">
        <v>2010033122</v>
      </c>
      <c r="B21" s="11" t="s">
        <v>18</v>
      </c>
      <c r="C21" s="43">
        <v>85</v>
      </c>
      <c r="D21" s="43">
        <f t="shared" si="0"/>
        <v>1</v>
      </c>
      <c r="E21" s="43">
        <f>'辅导员打分'!H20</f>
        <v>86</v>
      </c>
      <c r="F21" s="44">
        <v>100</v>
      </c>
      <c r="G21" s="44">
        <v>99</v>
      </c>
      <c r="H21" s="44">
        <v>99</v>
      </c>
      <c r="I21" s="44">
        <v>98</v>
      </c>
      <c r="J21" s="44">
        <v>98</v>
      </c>
      <c r="K21" s="44">
        <v>99</v>
      </c>
      <c r="L21" s="44">
        <v>98</v>
      </c>
      <c r="M21" s="44">
        <v>99</v>
      </c>
      <c r="N21" s="44">
        <v>98</v>
      </c>
      <c r="O21" s="44">
        <v>98</v>
      </c>
      <c r="P21" s="44">
        <v>100</v>
      </c>
      <c r="Q21" s="44">
        <v>99</v>
      </c>
      <c r="R21" s="44">
        <v>98</v>
      </c>
      <c r="S21" s="44">
        <v>98</v>
      </c>
      <c r="T21" s="44">
        <v>90</v>
      </c>
      <c r="U21" s="44">
        <v>100</v>
      </c>
      <c r="V21" s="44">
        <v>98</v>
      </c>
      <c r="W21" s="44">
        <v>100</v>
      </c>
      <c r="X21" s="44"/>
      <c r="Y21" s="44">
        <v>98</v>
      </c>
      <c r="Z21" s="44">
        <v>98</v>
      </c>
      <c r="AA21" s="44">
        <v>98</v>
      </c>
      <c r="AB21" s="44">
        <v>98</v>
      </c>
      <c r="AC21" s="44">
        <v>90</v>
      </c>
      <c r="AD21" s="44">
        <v>100</v>
      </c>
      <c r="AE21" s="44">
        <v>98</v>
      </c>
      <c r="AF21" s="45">
        <f t="shared" si="1"/>
        <v>97.96</v>
      </c>
      <c r="AG21" s="45">
        <f t="shared" si="2"/>
        <v>93.17599999999999</v>
      </c>
      <c r="AH21" s="34">
        <f>'德育加分细则'!C21</f>
        <v>5.720000000000001</v>
      </c>
      <c r="AI21" s="47">
        <f t="shared" si="3"/>
        <v>98.89599999999999</v>
      </c>
    </row>
    <row r="22" spans="1:35" ht="14.25">
      <c r="A22" s="5">
        <v>2010033123</v>
      </c>
      <c r="B22" s="11" t="s">
        <v>19</v>
      </c>
      <c r="C22" s="43">
        <v>85</v>
      </c>
      <c r="D22" s="43">
        <f t="shared" si="0"/>
        <v>-2</v>
      </c>
      <c r="E22" s="43">
        <f>'辅导员打分'!H21</f>
        <v>83</v>
      </c>
      <c r="F22" s="44">
        <v>100</v>
      </c>
      <c r="G22" s="44">
        <v>99</v>
      </c>
      <c r="H22" s="44">
        <v>99</v>
      </c>
      <c r="I22" s="44">
        <v>98</v>
      </c>
      <c r="J22" s="44">
        <v>98</v>
      </c>
      <c r="K22" s="44">
        <v>99</v>
      </c>
      <c r="L22" s="44">
        <v>99</v>
      </c>
      <c r="M22" s="44">
        <v>98</v>
      </c>
      <c r="N22" s="44">
        <v>99</v>
      </c>
      <c r="O22" s="44">
        <v>99</v>
      </c>
      <c r="P22" s="44">
        <v>100</v>
      </c>
      <c r="Q22" s="44">
        <v>98</v>
      </c>
      <c r="R22" s="44">
        <v>99</v>
      </c>
      <c r="S22" s="44">
        <v>98</v>
      </c>
      <c r="T22" s="44">
        <v>92</v>
      </c>
      <c r="U22" s="44">
        <v>100</v>
      </c>
      <c r="V22" s="44">
        <v>98</v>
      </c>
      <c r="W22" s="44">
        <v>100</v>
      </c>
      <c r="X22" s="44">
        <v>99</v>
      </c>
      <c r="Y22" s="44"/>
      <c r="Z22" s="44">
        <v>98</v>
      </c>
      <c r="AA22" s="44">
        <v>98</v>
      </c>
      <c r="AB22" s="44">
        <v>98</v>
      </c>
      <c r="AC22" s="44">
        <v>95</v>
      </c>
      <c r="AD22" s="44">
        <v>100</v>
      </c>
      <c r="AE22" s="44">
        <v>98</v>
      </c>
      <c r="AF22" s="45">
        <f t="shared" si="1"/>
        <v>98.36</v>
      </c>
      <c r="AG22" s="45">
        <f t="shared" si="2"/>
        <v>92.21600000000001</v>
      </c>
      <c r="AH22" s="34">
        <f>'德育加分细则'!C22</f>
        <v>7</v>
      </c>
      <c r="AI22" s="47">
        <f t="shared" si="3"/>
        <v>99.21600000000001</v>
      </c>
    </row>
    <row r="23" spans="1:35" ht="14.25">
      <c r="A23" s="6">
        <v>2010033124</v>
      </c>
      <c r="B23" s="11" t="s">
        <v>20</v>
      </c>
      <c r="C23" s="43">
        <v>85</v>
      </c>
      <c r="D23" s="43">
        <f t="shared" si="0"/>
        <v>-1</v>
      </c>
      <c r="E23" s="43">
        <f>'辅导员打分'!H22</f>
        <v>84</v>
      </c>
      <c r="F23" s="44">
        <v>100</v>
      </c>
      <c r="G23" s="44">
        <v>99</v>
      </c>
      <c r="H23" s="44">
        <v>99</v>
      </c>
      <c r="I23" s="44">
        <v>97</v>
      </c>
      <c r="J23" s="44">
        <v>98</v>
      </c>
      <c r="K23" s="44">
        <v>99</v>
      </c>
      <c r="L23" s="44">
        <v>99</v>
      </c>
      <c r="M23" s="44">
        <v>98</v>
      </c>
      <c r="N23" s="44">
        <v>98</v>
      </c>
      <c r="O23" s="44">
        <v>98</v>
      </c>
      <c r="P23" s="44">
        <v>100</v>
      </c>
      <c r="Q23" s="44">
        <v>98</v>
      </c>
      <c r="R23" s="44">
        <v>99</v>
      </c>
      <c r="S23" s="44">
        <v>99</v>
      </c>
      <c r="T23" s="44">
        <v>95</v>
      </c>
      <c r="U23" s="44">
        <v>100</v>
      </c>
      <c r="V23" s="44">
        <v>98</v>
      </c>
      <c r="W23" s="44">
        <v>100</v>
      </c>
      <c r="X23" s="44">
        <v>99</v>
      </c>
      <c r="Y23" s="44">
        <v>99</v>
      </c>
      <c r="Z23" s="44"/>
      <c r="AA23" s="44">
        <v>100</v>
      </c>
      <c r="AB23" s="44">
        <v>100</v>
      </c>
      <c r="AC23" s="44">
        <v>99</v>
      </c>
      <c r="AD23" s="44">
        <v>100</v>
      </c>
      <c r="AE23" s="44">
        <v>100</v>
      </c>
      <c r="AF23" s="45">
        <f t="shared" si="1"/>
        <v>98.84</v>
      </c>
      <c r="AG23" s="45">
        <f t="shared" si="2"/>
        <v>92.904</v>
      </c>
      <c r="AH23" s="34">
        <f>'德育加分细则'!C23</f>
        <v>0</v>
      </c>
      <c r="AI23" s="47">
        <f t="shared" si="3"/>
        <v>92.904</v>
      </c>
    </row>
    <row r="24" spans="1:35" ht="14.25">
      <c r="A24" s="5">
        <v>2010033125</v>
      </c>
      <c r="B24" s="11" t="s">
        <v>119</v>
      </c>
      <c r="C24" s="43"/>
      <c r="D24" s="43"/>
      <c r="E24" s="43"/>
      <c r="F24" s="44">
        <v>99</v>
      </c>
      <c r="G24" s="44">
        <v>99</v>
      </c>
      <c r="H24" s="44">
        <v>99</v>
      </c>
      <c r="I24" s="44">
        <v>97</v>
      </c>
      <c r="J24" s="44">
        <v>98</v>
      </c>
      <c r="K24" s="44">
        <v>99</v>
      </c>
      <c r="L24" s="44">
        <v>99</v>
      </c>
      <c r="M24" s="44">
        <v>98</v>
      </c>
      <c r="N24" s="44">
        <v>99</v>
      </c>
      <c r="O24" s="44">
        <v>99</v>
      </c>
      <c r="P24" s="44">
        <v>100</v>
      </c>
      <c r="Q24" s="44">
        <v>98</v>
      </c>
      <c r="R24" s="44">
        <v>99</v>
      </c>
      <c r="S24" s="44">
        <v>99</v>
      </c>
      <c r="T24" s="44">
        <v>95</v>
      </c>
      <c r="U24" s="44">
        <v>100</v>
      </c>
      <c r="V24" s="44">
        <v>98</v>
      </c>
      <c r="W24" s="44">
        <v>100</v>
      </c>
      <c r="X24" s="44">
        <v>98</v>
      </c>
      <c r="Y24" s="44">
        <v>99</v>
      </c>
      <c r="Z24" s="44">
        <v>100</v>
      </c>
      <c r="AA24" s="44"/>
      <c r="AB24" s="44">
        <v>100</v>
      </c>
      <c r="AC24" s="44">
        <v>99</v>
      </c>
      <c r="AD24" s="44">
        <v>100</v>
      </c>
      <c r="AE24" s="44">
        <v>100</v>
      </c>
      <c r="AF24" s="45">
        <f t="shared" si="1"/>
        <v>98.84</v>
      </c>
      <c r="AG24" s="45"/>
      <c r="AH24" s="34"/>
      <c r="AI24" s="47"/>
    </row>
    <row r="25" spans="1:35" ht="14.25">
      <c r="A25" s="6">
        <v>2010033126</v>
      </c>
      <c r="B25" s="11" t="s">
        <v>21</v>
      </c>
      <c r="C25" s="43">
        <v>85</v>
      </c>
      <c r="D25" s="43">
        <f t="shared" si="0"/>
        <v>4</v>
      </c>
      <c r="E25" s="43">
        <f>'辅导员打分'!H23</f>
        <v>89</v>
      </c>
      <c r="F25" s="44">
        <v>100</v>
      </c>
      <c r="G25" s="44">
        <v>99</v>
      </c>
      <c r="H25" s="44">
        <v>99</v>
      </c>
      <c r="I25" s="44">
        <v>98</v>
      </c>
      <c r="J25" s="44">
        <v>98</v>
      </c>
      <c r="K25" s="44">
        <v>99</v>
      </c>
      <c r="L25" s="44">
        <v>99</v>
      </c>
      <c r="M25" s="44">
        <v>99</v>
      </c>
      <c r="N25" s="44">
        <v>98</v>
      </c>
      <c r="O25" s="44">
        <v>98</v>
      </c>
      <c r="P25" s="44">
        <v>100</v>
      </c>
      <c r="Q25" s="44">
        <v>98</v>
      </c>
      <c r="R25" s="44">
        <v>99</v>
      </c>
      <c r="S25" s="44">
        <v>99</v>
      </c>
      <c r="T25" s="44">
        <v>95</v>
      </c>
      <c r="U25" s="44">
        <v>100</v>
      </c>
      <c r="V25" s="44">
        <v>98</v>
      </c>
      <c r="W25" s="44">
        <v>100</v>
      </c>
      <c r="X25" s="44">
        <v>98</v>
      </c>
      <c r="Y25" s="44">
        <v>99</v>
      </c>
      <c r="Z25" s="44">
        <v>100</v>
      </c>
      <c r="AA25" s="44">
        <v>100</v>
      </c>
      <c r="AB25" s="44"/>
      <c r="AC25" s="44">
        <v>99</v>
      </c>
      <c r="AD25" s="44">
        <v>100</v>
      </c>
      <c r="AE25" s="44">
        <v>100</v>
      </c>
      <c r="AF25" s="45">
        <f t="shared" si="1"/>
        <v>98.88</v>
      </c>
      <c r="AG25" s="45">
        <f t="shared" si="2"/>
        <v>94.928</v>
      </c>
      <c r="AH25" s="34">
        <f>'德育加分细则'!C24</f>
        <v>3.9</v>
      </c>
      <c r="AI25" s="47">
        <f t="shared" si="3"/>
        <v>98.828</v>
      </c>
    </row>
    <row r="26" spans="1:35" ht="14.25">
      <c r="A26" s="5">
        <v>2010033127</v>
      </c>
      <c r="B26" s="11" t="s">
        <v>22</v>
      </c>
      <c r="C26" s="43">
        <v>85</v>
      </c>
      <c r="D26" s="43">
        <f t="shared" si="0"/>
        <v>4</v>
      </c>
      <c r="E26" s="43">
        <f>'辅导员打分'!H24</f>
        <v>89</v>
      </c>
      <c r="F26" s="44">
        <v>100</v>
      </c>
      <c r="G26" s="44">
        <v>99</v>
      </c>
      <c r="H26" s="44">
        <v>99</v>
      </c>
      <c r="I26" s="44">
        <v>98</v>
      </c>
      <c r="J26" s="44">
        <v>98</v>
      </c>
      <c r="K26" s="44">
        <v>99</v>
      </c>
      <c r="L26" s="44">
        <v>99</v>
      </c>
      <c r="M26" s="44">
        <v>99</v>
      </c>
      <c r="N26" s="44">
        <v>99</v>
      </c>
      <c r="O26" s="44">
        <v>99</v>
      </c>
      <c r="P26" s="44">
        <v>100</v>
      </c>
      <c r="Q26" s="44">
        <v>98</v>
      </c>
      <c r="R26" s="44">
        <v>99</v>
      </c>
      <c r="S26" s="44">
        <v>99</v>
      </c>
      <c r="T26" s="44">
        <v>95</v>
      </c>
      <c r="U26" s="44">
        <v>100</v>
      </c>
      <c r="V26" s="44">
        <v>98</v>
      </c>
      <c r="W26" s="44">
        <v>100</v>
      </c>
      <c r="X26" s="44">
        <v>99</v>
      </c>
      <c r="Y26" s="44">
        <v>99</v>
      </c>
      <c r="Z26" s="44">
        <v>100</v>
      </c>
      <c r="AA26" s="44">
        <v>100</v>
      </c>
      <c r="AB26" s="44">
        <v>100</v>
      </c>
      <c r="AC26" s="44"/>
      <c r="AD26" s="44">
        <v>100</v>
      </c>
      <c r="AE26" s="44">
        <v>100</v>
      </c>
      <c r="AF26" s="45">
        <f t="shared" si="1"/>
        <v>99.04</v>
      </c>
      <c r="AG26" s="45">
        <f t="shared" si="2"/>
        <v>95.024</v>
      </c>
      <c r="AH26" s="34">
        <f>'德育加分细则'!C25</f>
        <v>0</v>
      </c>
      <c r="AI26" s="47">
        <f t="shared" si="3"/>
        <v>95.024</v>
      </c>
    </row>
    <row r="27" spans="1:35" ht="14.25">
      <c r="A27" s="6">
        <v>2010033128</v>
      </c>
      <c r="B27" s="11" t="s">
        <v>23</v>
      </c>
      <c r="C27" s="43">
        <v>85</v>
      </c>
      <c r="D27" s="43">
        <f t="shared" si="0"/>
        <v>10</v>
      </c>
      <c r="E27" s="43">
        <f>'辅导员打分'!H25</f>
        <v>95</v>
      </c>
      <c r="F27" s="44">
        <v>100</v>
      </c>
      <c r="G27" s="44">
        <v>99</v>
      </c>
      <c r="H27" s="44">
        <v>99</v>
      </c>
      <c r="I27" s="44">
        <v>98</v>
      </c>
      <c r="J27" s="44">
        <v>98</v>
      </c>
      <c r="K27" s="44">
        <v>99</v>
      </c>
      <c r="L27" s="44">
        <v>99</v>
      </c>
      <c r="M27" s="44">
        <v>99</v>
      </c>
      <c r="N27" s="44">
        <v>98</v>
      </c>
      <c r="O27" s="44">
        <v>98</v>
      </c>
      <c r="P27" s="44">
        <v>100</v>
      </c>
      <c r="Q27" s="44">
        <v>98</v>
      </c>
      <c r="R27" s="44">
        <v>99</v>
      </c>
      <c r="S27" s="44">
        <v>99</v>
      </c>
      <c r="T27" s="44">
        <v>95</v>
      </c>
      <c r="U27" s="44">
        <v>100</v>
      </c>
      <c r="V27" s="44">
        <v>98</v>
      </c>
      <c r="W27" s="44">
        <v>100</v>
      </c>
      <c r="X27" s="44">
        <v>99</v>
      </c>
      <c r="Y27" s="44">
        <v>99</v>
      </c>
      <c r="Z27" s="44">
        <v>100</v>
      </c>
      <c r="AA27" s="44">
        <v>100</v>
      </c>
      <c r="AB27" s="44">
        <v>100</v>
      </c>
      <c r="AC27" s="44">
        <v>99</v>
      </c>
      <c r="AD27" s="44"/>
      <c r="AE27" s="44">
        <v>100</v>
      </c>
      <c r="AF27" s="45">
        <f t="shared" si="1"/>
        <v>98.92</v>
      </c>
      <c r="AG27" s="45">
        <f t="shared" si="2"/>
        <v>97.352</v>
      </c>
      <c r="AH27" s="34">
        <f>'德育加分细则'!C26</f>
        <v>7.04</v>
      </c>
      <c r="AI27" s="47">
        <f t="shared" si="3"/>
        <v>104.39200000000001</v>
      </c>
    </row>
    <row r="28" spans="1:35" ht="14.25">
      <c r="A28" s="5">
        <v>2010033129</v>
      </c>
      <c r="B28" s="11" t="s">
        <v>24</v>
      </c>
      <c r="C28" s="43">
        <v>85</v>
      </c>
      <c r="D28" s="43">
        <f t="shared" si="0"/>
        <v>4</v>
      </c>
      <c r="E28" s="43">
        <f>'辅导员打分'!H26</f>
        <v>89</v>
      </c>
      <c r="F28" s="44">
        <v>100</v>
      </c>
      <c r="G28" s="44">
        <v>99</v>
      </c>
      <c r="H28" s="44">
        <v>99</v>
      </c>
      <c r="I28" s="44">
        <v>98</v>
      </c>
      <c r="J28" s="44">
        <v>98</v>
      </c>
      <c r="K28" s="44">
        <v>99</v>
      </c>
      <c r="L28" s="44">
        <v>99</v>
      </c>
      <c r="M28" s="44">
        <v>99</v>
      </c>
      <c r="N28" s="44">
        <v>99</v>
      </c>
      <c r="O28" s="44">
        <v>99</v>
      </c>
      <c r="P28" s="44">
        <v>100</v>
      </c>
      <c r="Q28" s="44">
        <v>99</v>
      </c>
      <c r="R28" s="44">
        <v>100</v>
      </c>
      <c r="S28" s="44">
        <v>99</v>
      </c>
      <c r="T28" s="44">
        <v>95</v>
      </c>
      <c r="U28" s="44">
        <v>100</v>
      </c>
      <c r="V28" s="44">
        <v>98</v>
      </c>
      <c r="W28" s="44">
        <v>100</v>
      </c>
      <c r="X28" s="44">
        <v>99</v>
      </c>
      <c r="Y28" s="44">
        <v>99</v>
      </c>
      <c r="Z28" s="44">
        <v>100</v>
      </c>
      <c r="AA28" s="44">
        <v>100</v>
      </c>
      <c r="AB28" s="44">
        <v>100</v>
      </c>
      <c r="AC28" s="44">
        <v>99</v>
      </c>
      <c r="AD28" s="44">
        <v>100</v>
      </c>
      <c r="AE28" s="44"/>
      <c r="AF28" s="45">
        <f t="shared" si="1"/>
        <v>99.08</v>
      </c>
      <c r="AG28" s="45">
        <f t="shared" si="2"/>
        <v>95.048</v>
      </c>
      <c r="AH28" s="34">
        <f>'德育加分细则'!C27</f>
        <v>5.2</v>
      </c>
      <c r="AI28" s="47">
        <f t="shared" si="3"/>
        <v>100.248</v>
      </c>
    </row>
    <row r="29" spans="1:33" ht="13.5">
      <c r="A29" s="4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9"/>
      <c r="AF29" s="10"/>
      <c r="AG29" s="7"/>
    </row>
    <row r="30" spans="5:34" ht="13.5">
      <c r="E30" s="7"/>
      <c r="AH30" s="10"/>
    </row>
  </sheetData>
  <sheetProtection/>
  <mergeCells count="2">
    <mergeCell ref="C1:E1"/>
    <mergeCell ref="F1:A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2.28125" style="0" customWidth="1"/>
    <col min="2" max="2" width="14.7109375" style="0" customWidth="1"/>
    <col min="5" max="5" width="9.421875" style="0" bestFit="1" customWidth="1"/>
  </cols>
  <sheetData>
    <row r="1" spans="1:10" ht="15">
      <c r="A1" s="66" t="s">
        <v>138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">
      <c r="A2" s="6" t="s">
        <v>27</v>
      </c>
      <c r="B2" s="6" t="s">
        <v>28</v>
      </c>
      <c r="C2" s="15" t="s">
        <v>126</v>
      </c>
      <c r="D2" s="16" t="s">
        <v>127</v>
      </c>
      <c r="E2" s="21" t="s">
        <v>128</v>
      </c>
      <c r="F2" s="18" t="s">
        <v>129</v>
      </c>
      <c r="G2" s="21" t="s">
        <v>130</v>
      </c>
      <c r="H2" s="18" t="s">
        <v>131</v>
      </c>
      <c r="I2" s="19" t="s">
        <v>132</v>
      </c>
      <c r="J2" s="15" t="s">
        <v>133</v>
      </c>
    </row>
    <row r="3" spans="1:10" ht="15">
      <c r="A3" s="6">
        <v>2010033101</v>
      </c>
      <c r="B3" s="6" t="s">
        <v>32</v>
      </c>
      <c r="C3" s="15">
        <f>'综合测评'!C3</f>
        <v>100.544</v>
      </c>
      <c r="D3" s="23">
        <v>81.6101</v>
      </c>
      <c r="E3" s="17">
        <f>'综合测评'!E3</f>
        <v>88.2</v>
      </c>
      <c r="F3" s="29">
        <f>'综合测评'!F3</f>
        <v>0.8125</v>
      </c>
      <c r="G3" s="15">
        <f>C3*0.2+D3*0.7+E3*0.1</f>
        <v>86.05587</v>
      </c>
      <c r="H3" s="18">
        <v>10</v>
      </c>
      <c r="I3" s="19" t="s">
        <v>154</v>
      </c>
      <c r="J3" s="8">
        <v>0</v>
      </c>
    </row>
    <row r="4" spans="1:10" ht="15">
      <c r="A4" s="6">
        <v>2010033102</v>
      </c>
      <c r="B4" s="2" t="s">
        <v>0</v>
      </c>
      <c r="C4" s="15">
        <f>'综合测评'!C4</f>
        <v>101.752</v>
      </c>
      <c r="D4" s="23">
        <v>71.8634</v>
      </c>
      <c r="E4" s="17">
        <f>'综合测评'!E4</f>
        <v>88.9</v>
      </c>
      <c r="F4" s="29">
        <f>'综合测评'!F4</f>
        <v>0.875</v>
      </c>
      <c r="G4" s="15">
        <f aca="true" t="shared" si="0" ref="G4:G27">C4*0.2+D4*0.7+E4*0.1</f>
        <v>79.54477999999999</v>
      </c>
      <c r="H4" s="18">
        <v>22</v>
      </c>
      <c r="I4" s="19" t="s">
        <v>154</v>
      </c>
      <c r="J4" s="2">
        <v>3</v>
      </c>
    </row>
    <row r="5" spans="1:10" ht="15">
      <c r="A5" s="5">
        <v>2010033103</v>
      </c>
      <c r="B5" s="2" t="s">
        <v>1</v>
      </c>
      <c r="C5" s="15">
        <f>'综合测评'!C5</f>
        <v>100.332</v>
      </c>
      <c r="D5" s="23">
        <v>74.5293</v>
      </c>
      <c r="E5" s="17">
        <f>'综合测评'!E5</f>
        <v>87.19999999999999</v>
      </c>
      <c r="F5" s="29">
        <f>'综合测评'!F5</f>
        <v>0.75</v>
      </c>
      <c r="G5" s="15">
        <f t="shared" si="0"/>
        <v>80.95691</v>
      </c>
      <c r="H5" s="18">
        <v>20</v>
      </c>
      <c r="I5" s="19" t="s">
        <v>154</v>
      </c>
      <c r="J5" s="2" t="s">
        <v>135</v>
      </c>
    </row>
    <row r="6" spans="1:10" ht="13.5">
      <c r="A6" s="6">
        <v>2010033104</v>
      </c>
      <c r="B6" s="2" t="s">
        <v>2</v>
      </c>
      <c r="C6" s="15">
        <f>'综合测评'!C6</f>
        <v>98.564</v>
      </c>
      <c r="D6" s="23">
        <v>86.4828</v>
      </c>
      <c r="E6" s="17">
        <f>'综合测评'!E6</f>
        <v>90.5</v>
      </c>
      <c r="F6" s="29">
        <f>'综合测评'!F6</f>
        <v>0.6875</v>
      </c>
      <c r="G6" s="15">
        <f t="shared" si="0"/>
        <v>89.30075999999998</v>
      </c>
      <c r="H6" s="18">
        <v>2</v>
      </c>
      <c r="I6" s="19" t="s">
        <v>154</v>
      </c>
      <c r="J6" s="2" t="s">
        <v>136</v>
      </c>
    </row>
    <row r="7" spans="1:10" ht="13.5">
      <c r="A7" s="6">
        <v>2010033106</v>
      </c>
      <c r="B7" s="2" t="s">
        <v>3</v>
      </c>
      <c r="C7" s="15">
        <f>'综合测评'!C7</f>
        <v>93.936</v>
      </c>
      <c r="D7" s="23">
        <v>85.4233</v>
      </c>
      <c r="E7" s="17">
        <f>'综合测评'!E7</f>
        <v>83.3</v>
      </c>
      <c r="F7" s="29">
        <f>'综合测评'!F7</f>
        <v>0.875</v>
      </c>
      <c r="G7" s="15">
        <f t="shared" si="0"/>
        <v>86.91350999999999</v>
      </c>
      <c r="H7" s="18">
        <v>4</v>
      </c>
      <c r="I7" s="19" t="s">
        <v>154</v>
      </c>
      <c r="J7" s="2" t="s">
        <v>136</v>
      </c>
    </row>
    <row r="8" spans="1:10" ht="13.5">
      <c r="A8" s="5">
        <v>2010033107</v>
      </c>
      <c r="B8" s="2" t="s">
        <v>4</v>
      </c>
      <c r="C8" s="15">
        <f>'综合测评'!C8</f>
        <v>103.512</v>
      </c>
      <c r="D8" s="23">
        <v>86.0883</v>
      </c>
      <c r="E8" s="17">
        <f>'综合测评'!E8</f>
        <v>92.3</v>
      </c>
      <c r="F8" s="29">
        <f>'综合测评'!F8</f>
        <v>0.625</v>
      </c>
      <c r="G8" s="15">
        <f t="shared" si="0"/>
        <v>90.19421</v>
      </c>
      <c r="H8" s="18">
        <v>3</v>
      </c>
      <c r="I8" s="19" t="s">
        <v>154</v>
      </c>
      <c r="J8" s="2" t="s">
        <v>136</v>
      </c>
    </row>
    <row r="9" spans="1:10" ht="13.5">
      <c r="A9" s="6">
        <v>2010033108</v>
      </c>
      <c r="B9" s="2" t="s">
        <v>5</v>
      </c>
      <c r="C9" s="15">
        <f>'综合测评'!C9</f>
        <v>104.39200000000001</v>
      </c>
      <c r="D9" s="23">
        <v>82.7473</v>
      </c>
      <c r="E9" s="17">
        <f>'综合测评'!E9</f>
        <v>90.8</v>
      </c>
      <c r="F9" s="29">
        <f>'综合测评'!F9</f>
        <v>0.6875</v>
      </c>
      <c r="G9" s="15">
        <f t="shared" si="0"/>
        <v>87.88150999999999</v>
      </c>
      <c r="H9" s="18">
        <v>6</v>
      </c>
      <c r="I9" s="19" t="s">
        <v>154</v>
      </c>
      <c r="J9" s="2" t="s">
        <v>136</v>
      </c>
    </row>
    <row r="10" spans="1:10" ht="13.5">
      <c r="A10" s="5">
        <v>2010033109</v>
      </c>
      <c r="B10" s="2" t="s">
        <v>6</v>
      </c>
      <c r="C10" s="15">
        <f>'综合测评'!C10</f>
        <v>101.064</v>
      </c>
      <c r="D10" s="23">
        <v>83.0846</v>
      </c>
      <c r="E10" s="17">
        <f>'综合测评'!E10</f>
        <v>90.5</v>
      </c>
      <c r="F10" s="29">
        <f>'综合测评'!F10</f>
        <v>0.5</v>
      </c>
      <c r="G10" s="15">
        <f t="shared" si="0"/>
        <v>87.42201999999999</v>
      </c>
      <c r="H10" s="18">
        <v>8</v>
      </c>
      <c r="I10" s="19" t="s">
        <v>154</v>
      </c>
      <c r="J10" s="2" t="s">
        <v>136</v>
      </c>
    </row>
    <row r="11" spans="1:10" ht="13.5">
      <c r="A11" s="6">
        <v>2010033110</v>
      </c>
      <c r="B11" s="2" t="s">
        <v>7</v>
      </c>
      <c r="C11" s="15">
        <f>'综合测评'!C11</f>
        <v>99.532</v>
      </c>
      <c r="D11" s="23">
        <v>80.0414</v>
      </c>
      <c r="E11" s="17">
        <f>'综合测评'!E11</f>
        <v>86.9</v>
      </c>
      <c r="F11" s="29">
        <f>'综合测评'!F11</f>
        <v>0.75</v>
      </c>
      <c r="G11" s="15">
        <f t="shared" si="0"/>
        <v>84.62537999999999</v>
      </c>
      <c r="H11" s="18">
        <v>11</v>
      </c>
      <c r="I11" s="19" t="s">
        <v>154</v>
      </c>
      <c r="J11" s="2" t="s">
        <v>136</v>
      </c>
    </row>
    <row r="12" spans="1:10" ht="13.5">
      <c r="A12" s="5">
        <v>2010033111</v>
      </c>
      <c r="B12" s="2" t="s">
        <v>8</v>
      </c>
      <c r="C12" s="15">
        <f>'综合测评'!C12</f>
        <v>100.88</v>
      </c>
      <c r="D12" s="23">
        <v>87.1886</v>
      </c>
      <c r="E12" s="17">
        <f>'综合测评'!E12</f>
        <v>89.3</v>
      </c>
      <c r="F12" s="29">
        <f>'综合测评'!F12</f>
        <v>0.75</v>
      </c>
      <c r="G12" s="15">
        <f t="shared" si="0"/>
        <v>90.13801999999998</v>
      </c>
      <c r="H12" s="18">
        <v>1</v>
      </c>
      <c r="I12" s="19" t="s">
        <v>154</v>
      </c>
      <c r="J12" s="2" t="s">
        <v>136</v>
      </c>
    </row>
    <row r="13" spans="1:10" ht="13.5">
      <c r="A13" s="5">
        <v>2010033112</v>
      </c>
      <c r="B13" s="3" t="s">
        <v>57</v>
      </c>
      <c r="C13" s="15">
        <f>'综合测评'!C13</f>
        <v>98.828</v>
      </c>
      <c r="D13" s="23">
        <v>83.0696</v>
      </c>
      <c r="E13" s="17">
        <f>'综合测评'!E13</f>
        <v>86.9</v>
      </c>
      <c r="F13" s="29">
        <f>'综合测评'!F13</f>
        <v>0.5</v>
      </c>
      <c r="G13" s="15">
        <f t="shared" si="0"/>
        <v>86.60431999999999</v>
      </c>
      <c r="H13" s="18">
        <v>9</v>
      </c>
      <c r="I13" s="19" t="s">
        <v>154</v>
      </c>
      <c r="J13" s="2">
        <v>0</v>
      </c>
    </row>
    <row r="14" spans="1:10" ht="13.5">
      <c r="A14" s="6">
        <v>2010033113</v>
      </c>
      <c r="B14" s="2" t="s">
        <v>9</v>
      </c>
      <c r="C14" s="15">
        <f>'综合测评'!C14</f>
        <v>98.856</v>
      </c>
      <c r="D14" s="30">
        <v>77.237</v>
      </c>
      <c r="E14" s="17">
        <f>'综合测评'!E14</f>
        <v>84.5</v>
      </c>
      <c r="F14" s="29">
        <f>'综合测评'!F14</f>
        <v>0.625</v>
      </c>
      <c r="G14" s="15">
        <f t="shared" si="0"/>
        <v>82.2871</v>
      </c>
      <c r="H14" s="18">
        <v>16</v>
      </c>
      <c r="I14" s="19" t="s">
        <v>154</v>
      </c>
      <c r="J14" s="2" t="s">
        <v>136</v>
      </c>
    </row>
    <row r="15" spans="1:10" ht="13.5">
      <c r="A15" s="5">
        <v>2010033114</v>
      </c>
      <c r="B15" s="2" t="s">
        <v>10</v>
      </c>
      <c r="C15" s="15">
        <f>'综合测评'!C15</f>
        <v>100.248</v>
      </c>
      <c r="D15" s="23">
        <v>82.1754</v>
      </c>
      <c r="E15" s="17">
        <f>'综合测评'!E15</f>
        <v>87.8</v>
      </c>
      <c r="F15" s="29">
        <f>'综合测评'!F15</f>
        <v>0.5</v>
      </c>
      <c r="G15" s="15">
        <f t="shared" si="0"/>
        <v>86.35238</v>
      </c>
      <c r="H15" s="18">
        <v>14</v>
      </c>
      <c r="I15" s="19" t="s">
        <v>154</v>
      </c>
      <c r="J15" s="2" t="s">
        <v>136</v>
      </c>
    </row>
    <row r="16" spans="1:10" ht="13.5">
      <c r="A16" s="5">
        <v>2010033115</v>
      </c>
      <c r="B16" s="2" t="s">
        <v>13</v>
      </c>
      <c r="C16" s="15">
        <f>'综合测评'!C16</f>
        <v>102.56799999999998</v>
      </c>
      <c r="D16" s="23">
        <v>76.8219</v>
      </c>
      <c r="E16" s="17">
        <f>'综合测评'!E16</f>
        <v>90</v>
      </c>
      <c r="F16" s="29">
        <f>'综合测评'!F16</f>
        <v>0.4375</v>
      </c>
      <c r="G16" s="15">
        <f t="shared" si="0"/>
        <v>83.28893</v>
      </c>
      <c r="H16" s="18">
        <v>17</v>
      </c>
      <c r="I16" s="19" t="s">
        <v>154</v>
      </c>
      <c r="J16" s="2" t="s">
        <v>136</v>
      </c>
    </row>
    <row r="17" spans="1:10" ht="13.5">
      <c r="A17" s="6">
        <v>2010033116</v>
      </c>
      <c r="B17" s="2" t="s">
        <v>14</v>
      </c>
      <c r="C17" s="15">
        <f>'综合测评'!C17</f>
        <v>101.032</v>
      </c>
      <c r="D17" s="30">
        <v>78.408</v>
      </c>
      <c r="E17" s="17">
        <f>'综合测评'!E17</f>
        <v>89</v>
      </c>
      <c r="F17" s="29">
        <f>'综合测评'!F17</f>
        <v>0.5</v>
      </c>
      <c r="G17" s="15">
        <f t="shared" si="0"/>
        <v>83.992</v>
      </c>
      <c r="H17" s="18">
        <v>15</v>
      </c>
      <c r="I17" s="19" t="s">
        <v>154</v>
      </c>
      <c r="J17" s="2" t="s">
        <v>136</v>
      </c>
    </row>
    <row r="18" spans="1:10" ht="13.5">
      <c r="A18" s="5">
        <v>2010033117</v>
      </c>
      <c r="B18" s="3" t="s">
        <v>68</v>
      </c>
      <c r="C18" s="15">
        <f>'综合测评'!C18</f>
        <v>99.98800000000001</v>
      </c>
      <c r="D18" s="23">
        <v>87.6704</v>
      </c>
      <c r="E18" s="17">
        <f>'综合测评'!E18</f>
        <v>88.69999999999999</v>
      </c>
      <c r="F18" s="29">
        <f>'综合测评'!F18</f>
        <v>0.5</v>
      </c>
      <c r="G18" s="15">
        <f t="shared" si="0"/>
        <v>90.23688000000001</v>
      </c>
      <c r="H18" s="18">
        <v>5</v>
      </c>
      <c r="I18" s="19" t="s">
        <v>154</v>
      </c>
      <c r="J18" s="2">
        <v>0</v>
      </c>
    </row>
    <row r="19" spans="1:10" ht="13.5">
      <c r="A19" s="5">
        <v>2010033118</v>
      </c>
      <c r="B19" s="2" t="s">
        <v>16</v>
      </c>
      <c r="C19" s="15">
        <f>'综合测评'!C19</f>
        <v>100.18400000000001</v>
      </c>
      <c r="D19" s="23">
        <v>74.7137</v>
      </c>
      <c r="E19" s="17">
        <f>'综合测评'!E19</f>
        <v>80.3</v>
      </c>
      <c r="F19" s="29">
        <f>'综合测评'!F19</f>
        <v>0.4375</v>
      </c>
      <c r="G19" s="15">
        <f t="shared" si="0"/>
        <v>80.36639000000001</v>
      </c>
      <c r="H19" s="18">
        <v>19</v>
      </c>
      <c r="I19" s="19" t="s">
        <v>154</v>
      </c>
      <c r="J19" s="2" t="s">
        <v>136</v>
      </c>
    </row>
    <row r="20" spans="1:10" ht="13.5">
      <c r="A20" s="6">
        <v>2010033120</v>
      </c>
      <c r="B20" s="2" t="s">
        <v>17</v>
      </c>
      <c r="C20" s="15">
        <f>'综合测评'!C20</f>
        <v>95.024</v>
      </c>
      <c r="D20" s="23">
        <v>68.6829</v>
      </c>
      <c r="E20" s="17">
        <f>'综合测评'!E20</f>
        <v>85.69999999999999</v>
      </c>
      <c r="F20" s="29">
        <f>'综合测评'!F20</f>
        <v>0.25</v>
      </c>
      <c r="G20" s="15">
        <f t="shared" si="0"/>
        <v>75.65283</v>
      </c>
      <c r="H20" s="18">
        <v>23</v>
      </c>
      <c r="I20" s="19" t="s">
        <v>154</v>
      </c>
      <c r="J20" s="2" t="s">
        <v>137</v>
      </c>
    </row>
    <row r="21" spans="1:10" ht="13.5">
      <c r="A21" s="6">
        <v>2010033122</v>
      </c>
      <c r="B21" s="2" t="s">
        <v>18</v>
      </c>
      <c r="C21" s="15">
        <f>'综合测评'!C21</f>
        <v>101.05600000000001</v>
      </c>
      <c r="D21" s="23">
        <v>72.7649</v>
      </c>
      <c r="E21" s="17">
        <f>'综合测评'!E21</f>
        <v>86.9</v>
      </c>
      <c r="F21" s="29">
        <f>'综合测评'!F21</f>
        <v>0.375</v>
      </c>
      <c r="G21" s="15">
        <f t="shared" si="0"/>
        <v>79.83663</v>
      </c>
      <c r="H21" s="18">
        <v>21</v>
      </c>
      <c r="I21" s="19" t="s">
        <v>154</v>
      </c>
      <c r="J21" s="2" t="s">
        <v>135</v>
      </c>
    </row>
    <row r="22" spans="1:10" ht="13.5">
      <c r="A22" s="5">
        <v>2010033123</v>
      </c>
      <c r="B22" s="2" t="s">
        <v>19</v>
      </c>
      <c r="C22" s="15">
        <f>'综合测评'!C22</f>
        <v>98.58800000000001</v>
      </c>
      <c r="D22" s="23">
        <v>69.7834</v>
      </c>
      <c r="E22" s="17">
        <f>'综合测评'!E22</f>
        <v>85.1</v>
      </c>
      <c r="F22" s="29">
        <f>'综合测评'!F22</f>
        <v>0.375</v>
      </c>
      <c r="G22" s="15">
        <f t="shared" si="0"/>
        <v>77.07598</v>
      </c>
      <c r="H22" s="18">
        <v>24</v>
      </c>
      <c r="I22" s="19" t="s">
        <v>154</v>
      </c>
      <c r="J22" s="2" t="s">
        <v>134</v>
      </c>
    </row>
    <row r="23" spans="1:10" ht="13.5">
      <c r="A23" s="6">
        <v>2010033124</v>
      </c>
      <c r="B23" s="2" t="s">
        <v>20</v>
      </c>
      <c r="C23" s="15">
        <f>'综合测评'!C23</f>
        <v>98.89599999999999</v>
      </c>
      <c r="D23" s="23">
        <v>64.4917</v>
      </c>
      <c r="E23" s="17">
        <f>'综合测评'!E23</f>
        <v>87.1</v>
      </c>
      <c r="F23" s="29">
        <f>'综合测评'!F23</f>
        <v>0.25</v>
      </c>
      <c r="G23" s="15">
        <f t="shared" si="0"/>
        <v>73.63338999999999</v>
      </c>
      <c r="H23" s="18">
        <v>25</v>
      </c>
      <c r="I23" s="19" t="s">
        <v>154</v>
      </c>
      <c r="J23" s="2">
        <v>5</v>
      </c>
    </row>
    <row r="24" spans="1:10" ht="13.5">
      <c r="A24" s="6">
        <v>2010033126</v>
      </c>
      <c r="B24" s="2" t="s">
        <v>21</v>
      </c>
      <c r="C24" s="15">
        <f>'综合测评'!C24</f>
        <v>99.348</v>
      </c>
      <c r="D24" s="23">
        <v>81.9677</v>
      </c>
      <c r="E24" s="17">
        <f>'综合测评'!E24</f>
        <v>88.4</v>
      </c>
      <c r="F24" s="29">
        <f>'综合测评'!F24</f>
        <v>0.1875</v>
      </c>
      <c r="G24" s="15">
        <f t="shared" si="0"/>
        <v>86.08699</v>
      </c>
      <c r="H24" s="18">
        <v>12</v>
      </c>
      <c r="I24" s="19" t="s">
        <v>154</v>
      </c>
      <c r="J24" s="2" t="s">
        <v>136</v>
      </c>
    </row>
    <row r="25" spans="1:10" ht="13.5">
      <c r="A25" s="5">
        <v>2010033127</v>
      </c>
      <c r="B25" s="2" t="s">
        <v>22</v>
      </c>
      <c r="C25" s="15">
        <f>'综合测评'!C25</f>
        <v>99.96</v>
      </c>
      <c r="D25" s="23">
        <v>76.9033</v>
      </c>
      <c r="E25" s="17">
        <f>'综合测评'!E25</f>
        <v>89.9</v>
      </c>
      <c r="F25" s="29">
        <f>'综合测评'!F25</f>
        <v>0.3125</v>
      </c>
      <c r="G25" s="15">
        <f t="shared" si="0"/>
        <v>82.81430999999999</v>
      </c>
      <c r="H25" s="18">
        <v>18</v>
      </c>
      <c r="I25" s="19" t="s">
        <v>154</v>
      </c>
      <c r="J25" s="2" t="s">
        <v>136</v>
      </c>
    </row>
    <row r="26" spans="1:10" ht="13.5">
      <c r="A26" s="6">
        <v>2010033128</v>
      </c>
      <c r="B26" s="2" t="s">
        <v>23</v>
      </c>
      <c r="C26" s="15">
        <f>'综合测评'!C26</f>
        <v>99.21600000000001</v>
      </c>
      <c r="D26" s="23">
        <v>82.5619</v>
      </c>
      <c r="E26" s="17">
        <f>'综合测评'!E26</f>
        <v>83.6</v>
      </c>
      <c r="F26" s="29">
        <f>'综合测评'!F26</f>
        <v>0.5625</v>
      </c>
      <c r="G26" s="15">
        <f t="shared" si="0"/>
        <v>85.99652999999999</v>
      </c>
      <c r="H26" s="18">
        <v>7</v>
      </c>
      <c r="I26" s="19" t="s">
        <v>154</v>
      </c>
      <c r="J26" s="2" t="s">
        <v>136</v>
      </c>
    </row>
    <row r="27" spans="1:10" ht="13.5">
      <c r="A27" s="5">
        <v>2010033129</v>
      </c>
      <c r="B27" s="2" t="s">
        <v>24</v>
      </c>
      <c r="C27" s="15">
        <f>'综合测评'!C27</f>
        <v>92.904</v>
      </c>
      <c r="D27" s="23">
        <v>81.1689</v>
      </c>
      <c r="E27" s="17">
        <f>'综合测评'!E27</f>
        <v>92</v>
      </c>
      <c r="F27" s="29">
        <f>'综合测评'!F27</f>
        <v>0.1875</v>
      </c>
      <c r="G27" s="15">
        <f t="shared" si="0"/>
        <v>84.59903</v>
      </c>
      <c r="H27" s="18">
        <v>13</v>
      </c>
      <c r="I27" s="19" t="s">
        <v>154</v>
      </c>
      <c r="J27" s="2" t="s">
        <v>136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3" width="11.57421875" style="0" customWidth="1"/>
    <col min="4" max="4" width="6.00390625" style="0" customWidth="1"/>
    <col min="5" max="5" width="7.421875" style="0" customWidth="1"/>
    <col min="6" max="6" width="6.421875" style="0" customWidth="1"/>
    <col min="7" max="7" width="7.00390625" style="0" customWidth="1"/>
    <col min="8" max="8" width="7.421875" style="0" customWidth="1"/>
  </cols>
  <sheetData>
    <row r="1" spans="1:8" ht="13.5">
      <c r="A1" s="22" t="s">
        <v>27</v>
      </c>
      <c r="B1" s="22" t="s">
        <v>28</v>
      </c>
      <c r="C1" s="22" t="s">
        <v>141</v>
      </c>
      <c r="D1" s="22" t="s">
        <v>142</v>
      </c>
      <c r="E1" s="22" t="s">
        <v>143</v>
      </c>
      <c r="F1" s="22" t="s">
        <v>144</v>
      </c>
      <c r="G1" s="22" t="s">
        <v>145</v>
      </c>
      <c r="H1" s="22" t="s">
        <v>146</v>
      </c>
    </row>
    <row r="2" spans="1:8" ht="13.5">
      <c r="A2" s="6">
        <v>2010033101</v>
      </c>
      <c r="B2" s="38" t="s">
        <v>32</v>
      </c>
      <c r="C2" s="43">
        <v>85</v>
      </c>
      <c r="D2" s="39"/>
      <c r="E2" s="39">
        <v>2</v>
      </c>
      <c r="F2" s="39">
        <v>2</v>
      </c>
      <c r="G2" s="39"/>
      <c r="H2" s="39">
        <f>C2+D2+E2+F2+G2</f>
        <v>89</v>
      </c>
    </row>
    <row r="3" spans="1:8" ht="13.5">
      <c r="A3" s="6">
        <v>2010033102</v>
      </c>
      <c r="B3" s="11" t="s">
        <v>0</v>
      </c>
      <c r="C3" s="43">
        <v>85</v>
      </c>
      <c r="D3" s="39"/>
      <c r="E3" s="39"/>
      <c r="F3" s="39">
        <v>2</v>
      </c>
      <c r="G3" s="39">
        <v>-3</v>
      </c>
      <c r="H3" s="39">
        <f aca="true" t="shared" si="0" ref="H3:H26">C3+D3+E3+F3+G3</f>
        <v>84</v>
      </c>
    </row>
    <row r="4" spans="1:8" ht="13.5">
      <c r="A4" s="5">
        <v>2010033103</v>
      </c>
      <c r="B4" s="11" t="s">
        <v>1</v>
      </c>
      <c r="C4" s="43">
        <v>85</v>
      </c>
      <c r="D4" s="39"/>
      <c r="E4" s="39">
        <v>2</v>
      </c>
      <c r="F4" s="39">
        <v>2</v>
      </c>
      <c r="G4" s="39">
        <v>-1</v>
      </c>
      <c r="H4" s="39">
        <f t="shared" si="0"/>
        <v>88</v>
      </c>
    </row>
    <row r="5" spans="1:8" ht="13.5">
      <c r="A5" s="6">
        <v>2010033104</v>
      </c>
      <c r="B5" s="11" t="s">
        <v>2</v>
      </c>
      <c r="C5" s="43">
        <v>85</v>
      </c>
      <c r="D5" s="39"/>
      <c r="E5" s="39"/>
      <c r="F5" s="39">
        <v>4</v>
      </c>
      <c r="G5" s="39"/>
      <c r="H5" s="39">
        <f t="shared" si="0"/>
        <v>89</v>
      </c>
    </row>
    <row r="6" spans="1:8" ht="13.5">
      <c r="A6" s="6">
        <v>2010033106</v>
      </c>
      <c r="B6" s="11" t="s">
        <v>3</v>
      </c>
      <c r="C6" s="43">
        <v>85</v>
      </c>
      <c r="D6" s="39"/>
      <c r="E6" s="39">
        <v>4</v>
      </c>
      <c r="F6" s="39"/>
      <c r="G6" s="39"/>
      <c r="H6" s="39">
        <f t="shared" si="0"/>
        <v>89</v>
      </c>
    </row>
    <row r="7" spans="1:8" ht="13.5">
      <c r="A7" s="5">
        <v>2010033107</v>
      </c>
      <c r="B7" s="11" t="s">
        <v>4</v>
      </c>
      <c r="C7" s="43">
        <v>85</v>
      </c>
      <c r="D7" s="39">
        <v>2</v>
      </c>
      <c r="E7" s="39">
        <v>4</v>
      </c>
      <c r="F7" s="39"/>
      <c r="G7" s="39"/>
      <c r="H7" s="39">
        <f t="shared" si="0"/>
        <v>91</v>
      </c>
    </row>
    <row r="8" spans="1:8" ht="13.5">
      <c r="A8" s="6">
        <v>2010033108</v>
      </c>
      <c r="B8" s="11" t="s">
        <v>5</v>
      </c>
      <c r="C8" s="43">
        <v>85</v>
      </c>
      <c r="D8" s="39"/>
      <c r="E8" s="39">
        <v>4</v>
      </c>
      <c r="F8" s="39">
        <v>4</v>
      </c>
      <c r="G8" s="39"/>
      <c r="H8" s="39">
        <f t="shared" si="0"/>
        <v>93</v>
      </c>
    </row>
    <row r="9" spans="1:8" ht="13.5">
      <c r="A9" s="5">
        <v>2010033109</v>
      </c>
      <c r="B9" s="11" t="s">
        <v>6</v>
      </c>
      <c r="C9" s="43">
        <v>85</v>
      </c>
      <c r="D9" s="39"/>
      <c r="E9" s="39">
        <v>4</v>
      </c>
      <c r="F9" s="39"/>
      <c r="G9" s="39"/>
      <c r="H9" s="39">
        <f t="shared" si="0"/>
        <v>89</v>
      </c>
    </row>
    <row r="10" spans="1:8" ht="13.5">
      <c r="A10" s="6">
        <v>2010033110</v>
      </c>
      <c r="B10" s="11" t="s">
        <v>7</v>
      </c>
      <c r="C10" s="43">
        <v>85</v>
      </c>
      <c r="D10" s="39">
        <v>2</v>
      </c>
      <c r="E10" s="39">
        <v>4</v>
      </c>
      <c r="F10" s="39">
        <v>4</v>
      </c>
      <c r="G10" s="39"/>
      <c r="H10" s="39">
        <f t="shared" si="0"/>
        <v>95</v>
      </c>
    </row>
    <row r="11" spans="1:8" ht="13.5">
      <c r="A11" s="5">
        <v>2010033111</v>
      </c>
      <c r="B11" s="11" t="s">
        <v>8</v>
      </c>
      <c r="C11" s="43">
        <v>85</v>
      </c>
      <c r="D11" s="39">
        <v>2</v>
      </c>
      <c r="E11" s="39">
        <v>4</v>
      </c>
      <c r="F11" s="39"/>
      <c r="G11" s="39"/>
      <c r="H11" s="39">
        <f t="shared" si="0"/>
        <v>91</v>
      </c>
    </row>
    <row r="12" spans="1:8" ht="13.5">
      <c r="A12" s="6">
        <v>2010033112</v>
      </c>
      <c r="B12" s="12" t="s">
        <v>57</v>
      </c>
      <c r="C12" s="43">
        <v>85</v>
      </c>
      <c r="D12" s="39"/>
      <c r="E12" s="39">
        <v>2</v>
      </c>
      <c r="F12" s="39"/>
      <c r="G12" s="39"/>
      <c r="H12" s="39">
        <f t="shared" si="0"/>
        <v>87</v>
      </c>
    </row>
    <row r="13" spans="1:8" ht="13.5">
      <c r="A13" s="5">
        <v>2010033113</v>
      </c>
      <c r="B13" s="11" t="s">
        <v>9</v>
      </c>
      <c r="C13" s="43">
        <v>85</v>
      </c>
      <c r="D13" s="39"/>
      <c r="E13" s="39">
        <v>2</v>
      </c>
      <c r="F13" s="39"/>
      <c r="G13" s="39"/>
      <c r="H13" s="39">
        <f t="shared" si="0"/>
        <v>87</v>
      </c>
    </row>
    <row r="14" spans="1:8" ht="13.5">
      <c r="A14" s="6">
        <v>2010033114</v>
      </c>
      <c r="B14" s="11" t="s">
        <v>10</v>
      </c>
      <c r="C14" s="43">
        <v>85</v>
      </c>
      <c r="D14" s="39"/>
      <c r="E14" s="39">
        <v>2</v>
      </c>
      <c r="F14" s="39">
        <v>2</v>
      </c>
      <c r="G14" s="39"/>
      <c r="H14" s="39">
        <f t="shared" si="0"/>
        <v>89</v>
      </c>
    </row>
    <row r="15" spans="1:8" ht="13.5">
      <c r="A15" s="5">
        <v>2010033115</v>
      </c>
      <c r="B15" s="11" t="s">
        <v>13</v>
      </c>
      <c r="C15" s="43">
        <v>85</v>
      </c>
      <c r="D15" s="39">
        <v>2</v>
      </c>
      <c r="E15" s="39">
        <v>2</v>
      </c>
      <c r="F15" s="39"/>
      <c r="G15" s="39">
        <v>-2</v>
      </c>
      <c r="H15" s="39">
        <f t="shared" si="0"/>
        <v>87</v>
      </c>
    </row>
    <row r="16" spans="1:8" ht="13.5">
      <c r="A16" s="6">
        <v>2010033116</v>
      </c>
      <c r="B16" s="11" t="s">
        <v>14</v>
      </c>
      <c r="C16" s="43">
        <v>85</v>
      </c>
      <c r="D16" s="39"/>
      <c r="E16" s="39">
        <v>4</v>
      </c>
      <c r="F16" s="39"/>
      <c r="G16" s="39"/>
      <c r="H16" s="39">
        <f t="shared" si="0"/>
        <v>89</v>
      </c>
    </row>
    <row r="17" spans="1:8" ht="13.5">
      <c r="A17" s="6">
        <v>2010033117</v>
      </c>
      <c r="B17" s="12" t="s">
        <v>68</v>
      </c>
      <c r="C17" s="43">
        <v>85</v>
      </c>
      <c r="D17" s="39"/>
      <c r="E17" s="39">
        <v>2</v>
      </c>
      <c r="F17" s="39"/>
      <c r="G17" s="39"/>
      <c r="H17" s="39">
        <f t="shared" si="0"/>
        <v>87</v>
      </c>
    </row>
    <row r="18" spans="1:8" ht="13.5">
      <c r="A18" s="6">
        <v>2010033118</v>
      </c>
      <c r="B18" s="11" t="s">
        <v>16</v>
      </c>
      <c r="C18" s="43">
        <v>85</v>
      </c>
      <c r="D18" s="39"/>
      <c r="E18" s="39"/>
      <c r="F18" s="39">
        <v>4</v>
      </c>
      <c r="G18" s="39">
        <v>-2</v>
      </c>
      <c r="H18" s="39">
        <f t="shared" si="0"/>
        <v>87</v>
      </c>
    </row>
    <row r="19" spans="1:8" ht="13.5">
      <c r="A19" s="6">
        <v>2010033120</v>
      </c>
      <c r="B19" s="11" t="s">
        <v>17</v>
      </c>
      <c r="C19" s="43">
        <v>85</v>
      </c>
      <c r="D19" s="39"/>
      <c r="E19" s="39">
        <v>2</v>
      </c>
      <c r="F19" s="39">
        <v>2</v>
      </c>
      <c r="G19" s="39">
        <v>-5</v>
      </c>
      <c r="H19" s="39">
        <f t="shared" si="0"/>
        <v>84</v>
      </c>
    </row>
    <row r="20" spans="1:8" ht="13.5">
      <c r="A20" s="6">
        <v>2010033122</v>
      </c>
      <c r="B20" s="11" t="s">
        <v>18</v>
      </c>
      <c r="C20" s="43">
        <v>85</v>
      </c>
      <c r="D20" s="39"/>
      <c r="E20" s="39">
        <v>2</v>
      </c>
      <c r="F20" s="39"/>
      <c r="G20" s="39">
        <v>-1</v>
      </c>
      <c r="H20" s="39">
        <f t="shared" si="0"/>
        <v>86</v>
      </c>
    </row>
    <row r="21" spans="1:8" ht="13.5">
      <c r="A21" s="5">
        <v>2010033123</v>
      </c>
      <c r="B21" s="11" t="s">
        <v>19</v>
      </c>
      <c r="C21" s="43">
        <v>85</v>
      </c>
      <c r="D21" s="39"/>
      <c r="E21" s="39"/>
      <c r="F21" s="39"/>
      <c r="G21" s="39">
        <v>-2</v>
      </c>
      <c r="H21" s="39">
        <f t="shared" si="0"/>
        <v>83</v>
      </c>
    </row>
    <row r="22" spans="1:8" ht="13.5">
      <c r="A22" s="6">
        <v>2010033124</v>
      </c>
      <c r="B22" s="11" t="s">
        <v>20</v>
      </c>
      <c r="C22" s="43">
        <v>85</v>
      </c>
      <c r="D22" s="39"/>
      <c r="E22" s="39">
        <v>2</v>
      </c>
      <c r="F22" s="39">
        <v>2</v>
      </c>
      <c r="G22" s="39">
        <v>-5</v>
      </c>
      <c r="H22" s="39">
        <f t="shared" si="0"/>
        <v>84</v>
      </c>
    </row>
    <row r="23" spans="1:8" ht="13.5">
      <c r="A23" s="6">
        <v>2010033126</v>
      </c>
      <c r="B23" s="11" t="s">
        <v>21</v>
      </c>
      <c r="C23" s="43">
        <v>85</v>
      </c>
      <c r="D23" s="39"/>
      <c r="E23" s="39">
        <v>2</v>
      </c>
      <c r="F23" s="39">
        <v>2</v>
      </c>
      <c r="G23" s="39"/>
      <c r="H23" s="39">
        <f t="shared" si="0"/>
        <v>89</v>
      </c>
    </row>
    <row r="24" spans="1:8" ht="13.5">
      <c r="A24" s="5">
        <v>2010033127</v>
      </c>
      <c r="B24" s="11" t="s">
        <v>22</v>
      </c>
      <c r="C24" s="43">
        <v>85</v>
      </c>
      <c r="D24" s="39"/>
      <c r="E24" s="39">
        <v>2</v>
      </c>
      <c r="F24" s="39">
        <v>2</v>
      </c>
      <c r="G24" s="39"/>
      <c r="H24" s="39">
        <f t="shared" si="0"/>
        <v>89</v>
      </c>
    </row>
    <row r="25" spans="1:8" ht="13.5">
      <c r="A25" s="6">
        <v>2010033128</v>
      </c>
      <c r="B25" s="11" t="s">
        <v>23</v>
      </c>
      <c r="C25" s="43">
        <v>85</v>
      </c>
      <c r="D25" s="39">
        <v>2</v>
      </c>
      <c r="E25" s="39">
        <v>4</v>
      </c>
      <c r="F25" s="39">
        <v>4</v>
      </c>
      <c r="G25" s="39"/>
      <c r="H25" s="39">
        <f t="shared" si="0"/>
        <v>95</v>
      </c>
    </row>
    <row r="26" spans="1:8" ht="13.5">
      <c r="A26" s="5">
        <v>2010033129</v>
      </c>
      <c r="B26" s="11" t="s">
        <v>24</v>
      </c>
      <c r="C26" s="43">
        <v>85</v>
      </c>
      <c r="D26" s="39"/>
      <c r="E26" s="39">
        <v>2</v>
      </c>
      <c r="F26" s="39">
        <v>2</v>
      </c>
      <c r="G26" s="39"/>
      <c r="H26" s="39">
        <f t="shared" si="0"/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Cheng Wang</cp:lastModifiedBy>
  <dcterms:created xsi:type="dcterms:W3CDTF">2011-09-02T12:31:47Z</dcterms:created>
  <dcterms:modified xsi:type="dcterms:W3CDTF">2011-09-19T02:50:18Z</dcterms:modified>
  <cp:category/>
  <cp:version/>
  <cp:contentType/>
  <cp:contentStatus/>
</cp:coreProperties>
</file>